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88DB" lockStructure="1"/>
  <bookViews>
    <workbookView xWindow="-15" yWindow="225" windowWidth="12720" windowHeight="11520"/>
  </bookViews>
  <sheets>
    <sheet name="PLAN1" sheetId="6" r:id="rId1"/>
  </sheets>
  <definedNames>
    <definedName name="_xlnm.Print_Area" localSheetId="0">PLAN1!$B$2:$M$60</definedName>
  </definedNames>
  <calcPr calcId="145621"/>
</workbook>
</file>

<file path=xl/calcChain.xml><?xml version="1.0" encoding="utf-8"?>
<calcChain xmlns="http://schemas.openxmlformats.org/spreadsheetml/2006/main">
  <c r="F46" i="6" l="1"/>
  <c r="I46" i="6"/>
  <c r="J46" i="6"/>
  <c r="K46" i="6" s="1"/>
  <c r="L46" i="6"/>
  <c r="J22" i="6"/>
  <c r="K22" i="6" s="1"/>
  <c r="J23" i="6"/>
  <c r="K23" i="6" s="1"/>
  <c r="J29" i="6"/>
  <c r="K29" i="6" s="1"/>
  <c r="J30" i="6"/>
  <c r="K30" i="6" s="1"/>
  <c r="J36" i="6"/>
  <c r="K36" i="6" s="1"/>
  <c r="J37" i="6"/>
  <c r="K37" i="6" s="1"/>
  <c r="J43" i="6"/>
  <c r="K43" i="6" s="1"/>
  <c r="J44" i="6"/>
  <c r="K44" i="6" s="1"/>
  <c r="I22" i="6"/>
  <c r="I23" i="6"/>
  <c r="I24" i="6"/>
  <c r="J24" i="6" s="1"/>
  <c r="K24" i="6" s="1"/>
  <c r="I29" i="6"/>
  <c r="I30" i="6"/>
  <c r="I32" i="6"/>
  <c r="J32" i="6" s="1"/>
  <c r="K32" i="6" s="1"/>
  <c r="I36" i="6"/>
  <c r="I37" i="6"/>
  <c r="I43" i="6"/>
  <c r="I44" i="6"/>
  <c r="F19" i="6"/>
  <c r="I19" i="6" s="1"/>
  <c r="J19" i="6" s="1"/>
  <c r="L19" i="6" s="1"/>
  <c r="F20" i="6"/>
  <c r="I20" i="6" s="1"/>
  <c r="J20" i="6" s="1"/>
  <c r="F21" i="6"/>
  <c r="I21" i="6" s="1"/>
  <c r="J21" i="6" s="1"/>
  <c r="L21" i="6" s="1"/>
  <c r="F22" i="6"/>
  <c r="F23" i="6"/>
  <c r="F24" i="6"/>
  <c r="F25" i="6"/>
  <c r="I25" i="6" s="1"/>
  <c r="J25" i="6" s="1"/>
  <c r="L25" i="6" s="1"/>
  <c r="F26" i="6"/>
  <c r="I26" i="6" s="1"/>
  <c r="J26" i="6" s="1"/>
  <c r="K26" i="6" s="1"/>
  <c r="F27" i="6"/>
  <c r="I27" i="6" s="1"/>
  <c r="J27" i="6" s="1"/>
  <c r="K27" i="6" s="1"/>
  <c r="F28" i="6"/>
  <c r="I28" i="6" s="1"/>
  <c r="J28" i="6" s="1"/>
  <c r="F29" i="6"/>
  <c r="F30" i="6"/>
  <c r="F31" i="6"/>
  <c r="I31" i="6" s="1"/>
  <c r="J31" i="6" s="1"/>
  <c r="K31" i="6" s="1"/>
  <c r="F32" i="6"/>
  <c r="F33" i="6"/>
  <c r="I33" i="6" s="1"/>
  <c r="J33" i="6" s="1"/>
  <c r="L33" i="6" s="1"/>
  <c r="F34" i="6"/>
  <c r="I34" i="6" s="1"/>
  <c r="J34" i="6" s="1"/>
  <c r="K34" i="6" s="1"/>
  <c r="F35" i="6"/>
  <c r="I35" i="6" s="1"/>
  <c r="J35" i="6" s="1"/>
  <c r="L35" i="6" s="1"/>
  <c r="F36" i="6"/>
  <c r="F37" i="6"/>
  <c r="F38" i="6"/>
  <c r="I38" i="6" s="1"/>
  <c r="J38" i="6" s="1"/>
  <c r="K38" i="6" s="1"/>
  <c r="F39" i="6"/>
  <c r="I39" i="6" s="1"/>
  <c r="J39" i="6" s="1"/>
  <c r="K39" i="6" s="1"/>
  <c r="F40" i="6"/>
  <c r="I40" i="6" s="1"/>
  <c r="J40" i="6" s="1"/>
  <c r="L40" i="6" s="1"/>
  <c r="F41" i="6"/>
  <c r="I41" i="6" s="1"/>
  <c r="J41" i="6" s="1"/>
  <c r="L41" i="6" s="1"/>
  <c r="F42" i="6"/>
  <c r="I42" i="6" s="1"/>
  <c r="J42" i="6" s="1"/>
  <c r="K42" i="6" s="1"/>
  <c r="F43" i="6"/>
  <c r="F44" i="6"/>
  <c r="F45" i="6"/>
  <c r="I45" i="6" s="1"/>
  <c r="J45" i="6" s="1"/>
  <c r="L45" i="6" s="1"/>
  <c r="F18" i="6"/>
  <c r="I18" i="6" s="1"/>
  <c r="J18" i="6" s="1"/>
  <c r="K18" i="6" s="1"/>
  <c r="L29" i="6" l="1"/>
  <c r="L22" i="6"/>
  <c r="L36" i="6"/>
  <c r="L43" i="6"/>
  <c r="K19" i="6"/>
  <c r="L30" i="6"/>
  <c r="L37" i="6"/>
  <c r="L44" i="6"/>
  <c r="L31" i="6"/>
  <c r="L23" i="6"/>
  <c r="L26" i="6"/>
  <c r="L27" i="6"/>
  <c r="K35" i="6"/>
  <c r="L38" i="6"/>
  <c r="L34" i="6"/>
  <c r="L39" i="6"/>
  <c r="L42" i="6"/>
  <c r="K40" i="6"/>
  <c r="K28" i="6"/>
  <c r="L28" i="6"/>
  <c r="K20" i="6"/>
  <c r="L20" i="6"/>
  <c r="L32" i="6"/>
  <c r="L24" i="6"/>
  <c r="K45" i="6"/>
  <c r="K41" i="6"/>
  <c r="K33" i="6"/>
  <c r="K25" i="6"/>
  <c r="K21" i="6"/>
  <c r="L18" i="6"/>
  <c r="F17" i="6" l="1"/>
  <c r="I17" i="6" s="1"/>
  <c r="J17" i="6" s="1"/>
  <c r="K17" i="6" l="1"/>
  <c r="L17" i="6"/>
  <c r="L48" i="6" l="1"/>
  <c r="L50" i="6" s="1"/>
  <c r="K55" i="6"/>
  <c r="K48" i="6" l="1"/>
  <c r="K50" i="6" s="1"/>
  <c r="L52" i="6" l="1"/>
  <c r="K52" i="6"/>
</calcChain>
</file>

<file path=xl/sharedStrings.xml><?xml version="1.0" encoding="utf-8"?>
<sst xmlns="http://schemas.openxmlformats.org/spreadsheetml/2006/main" count="246" uniqueCount="203">
  <si>
    <t>Feriado</t>
  </si>
  <si>
    <t>INSTITUTO BRASÍLIA AMBIENTAL - IBRAM</t>
  </si>
  <si>
    <t xml:space="preserve">MATRÍCULA:                                                                                                                                            </t>
  </si>
  <si>
    <t>NOME DO SERVIDOR:</t>
  </si>
  <si>
    <t xml:space="preserve">CARGO EFETIVO: </t>
  </si>
  <si>
    <t xml:space="preserve">CARGA HORÁRIA SEMANAL: </t>
  </si>
  <si>
    <t>Dia do mês</t>
  </si>
  <si>
    <t>Dia da semana</t>
  </si>
  <si>
    <t>Jornada de Trabalho</t>
  </si>
  <si>
    <t>Observação</t>
  </si>
  <si>
    <t>Intervalo</t>
  </si>
  <si>
    <t xml:space="preserve">Crédito </t>
  </si>
  <si>
    <t>Débito</t>
  </si>
  <si>
    <t>quinta</t>
  </si>
  <si>
    <t>sexta</t>
  </si>
  <si>
    <t>sábado</t>
  </si>
  <si>
    <t>domingo</t>
  </si>
  <si>
    <t>segunda</t>
  </si>
  <si>
    <t>terça</t>
  </si>
  <si>
    <t>quarta</t>
  </si>
  <si>
    <t>TOTAL BANCO HORAS ESTE MÊS</t>
  </si>
  <si>
    <t>Crédito</t>
  </si>
  <si>
    <t>BANCO HORAS MÊS ANTERIOR</t>
  </si>
  <si>
    <t>APÓS COMPENSAÇÃO DO MÊS ANTERIOR</t>
  </si>
  <si>
    <t>SALDO BANCO DE HORAS</t>
  </si>
  <si>
    <t>DESCONTO PAGAMENTO</t>
  </si>
  <si>
    <t>__________________________________</t>
  </si>
  <si>
    <t>Servidor</t>
  </si>
  <si>
    <t>Chefia Imediata</t>
  </si>
  <si>
    <t>Superior Hierárquico</t>
  </si>
  <si>
    <t>FOLHA DE FREQUÊNCIA</t>
  </si>
  <si>
    <r>
      <t>LOTAÇÃO:</t>
    </r>
    <r>
      <rPr>
        <b/>
        <i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  </t>
    </r>
  </si>
  <si>
    <t>Jornada de Trabalho Oficial</t>
  </si>
  <si>
    <t>Tolerância / Intervalo</t>
  </si>
  <si>
    <t>LOTACAO</t>
  </si>
  <si>
    <t>CARGO EFETIVO</t>
  </si>
  <si>
    <t>CARGO EM COMISSÃO</t>
  </si>
  <si>
    <t xml:space="preserve">SIMBOLO </t>
  </si>
  <si>
    <t>AFASTAMENTOS</t>
  </si>
  <si>
    <t>Assessor</t>
  </si>
  <si>
    <t>Doação de sangue</t>
  </si>
  <si>
    <t>Exoneração</t>
  </si>
  <si>
    <t>Chefe</t>
  </si>
  <si>
    <t>Chefe de Núcleo</t>
  </si>
  <si>
    <t>Férias</t>
  </si>
  <si>
    <t>Coordenador</t>
  </si>
  <si>
    <t>Licença Gala</t>
  </si>
  <si>
    <t>Diretor</t>
  </si>
  <si>
    <t>Licença Gestante</t>
  </si>
  <si>
    <t>Gerente</t>
  </si>
  <si>
    <t>CNE-06</t>
  </si>
  <si>
    <t xml:space="preserve">Licença Juri/TRE </t>
  </si>
  <si>
    <t>Ouvidor</t>
  </si>
  <si>
    <t>CNE-07</t>
  </si>
  <si>
    <t>Licença Médica</t>
  </si>
  <si>
    <t>Licença Nojo</t>
  </si>
  <si>
    <t>Licença Paternidade</t>
  </si>
  <si>
    <t>Superintendente</t>
  </si>
  <si>
    <t>Licença Política</t>
  </si>
  <si>
    <t>Licença Prêmio</t>
  </si>
  <si>
    <t>Ponto Facultativo</t>
  </si>
  <si>
    <t>Recesso</t>
  </si>
  <si>
    <t>Sem Vínculo</t>
  </si>
  <si>
    <t>Troca de Horário</t>
  </si>
  <si>
    <t>SEGER</t>
  </si>
  <si>
    <t>Limite para intervalo</t>
  </si>
  <si>
    <t>Analista de Atividades do Meio Ambiente</t>
  </si>
  <si>
    <t xml:space="preserve">Analista em Políticas Públicas e Gestão Governamental </t>
  </si>
  <si>
    <t>Auditor Fiscal de Atividades Urbanas</t>
  </si>
  <si>
    <t>Técnico de Atividades do Meio Ambiente</t>
  </si>
  <si>
    <t>Técnico em Políticas Públicas e Gestão Governamental</t>
  </si>
  <si>
    <t>Administrador de Unidades de Conservação</t>
  </si>
  <si>
    <t>Assessor Especial</t>
  </si>
  <si>
    <t>Assessor Técnico</t>
  </si>
  <si>
    <t>CNE-02</t>
  </si>
  <si>
    <t>CNE-03</t>
  </si>
  <si>
    <t>Abono Anual</t>
  </si>
  <si>
    <t>Limite máximo diário</t>
  </si>
  <si>
    <t>Falta Injustificada</t>
  </si>
  <si>
    <t>Agente de Resíduos Sólidos</t>
  </si>
  <si>
    <t>Técnico de Resíduos Sólidos</t>
  </si>
  <si>
    <t>Dispensa DODF</t>
  </si>
  <si>
    <t>Paralisação - 322</t>
  </si>
  <si>
    <t>Substituição</t>
  </si>
  <si>
    <t>Exame preventivo anual</t>
  </si>
  <si>
    <t>Jornada Ponto Facultativo Meio Período</t>
  </si>
  <si>
    <t>Registro Entrada 2</t>
  </si>
  <si>
    <t>Horas Registradas Diárias</t>
  </si>
  <si>
    <t>BANCO DE HORAS</t>
  </si>
  <si>
    <t>40 horas</t>
  </si>
  <si>
    <t>Autorizo a compensação das horas faltantes deste mês, em caso de débito no banco de horas, até o mês subsequente conforme previsto no artigo 63 da Lei Complementar nº 840/2011.                                                                                                                                                  Atesto que as jornadas de trabalho em desconformidade com a Instrução Normativa nº 570/2017 - IBRAM, foram autorizados por esta chefia imediata.</t>
  </si>
  <si>
    <t>Registro Entrada 1</t>
  </si>
  <si>
    <t>Registro Saída 1</t>
  </si>
  <si>
    <t>Registro Saída 2</t>
  </si>
  <si>
    <t>SEMANA DE 5 DIAS</t>
  </si>
  <si>
    <t>Jornada de Ordinária</t>
  </si>
  <si>
    <t>Jornada diária oficial</t>
  </si>
  <si>
    <t>SEMANA DE 1 DIA</t>
  </si>
  <si>
    <t>SEMANA DE 4 DIAS</t>
  </si>
  <si>
    <t>AFASTAMENTO</t>
  </si>
  <si>
    <t>Mudança de Lotação</t>
  </si>
  <si>
    <t xml:space="preserve"> ADIS</t>
  </si>
  <si>
    <t xml:space="preserve"> AFIS</t>
  </si>
  <si>
    <t xml:space="preserve"> ASCOM</t>
  </si>
  <si>
    <t xml:space="preserve"> ASLAM</t>
  </si>
  <si>
    <t xml:space="preserve"> ASTEC</t>
  </si>
  <si>
    <t xml:space="preserve"> CAC</t>
  </si>
  <si>
    <t xml:space="preserve"> DIGEP</t>
  </si>
  <si>
    <t xml:space="preserve"> DILOG</t>
  </si>
  <si>
    <t xml:space="preserve"> DIORF</t>
  </si>
  <si>
    <t xml:space="preserve"> DIPOM</t>
  </si>
  <si>
    <t xml:space="preserve"> DIPUC</t>
  </si>
  <si>
    <t xml:space="preserve"> EDUC</t>
  </si>
  <si>
    <t xml:space="preserve"> ESP</t>
  </si>
  <si>
    <t xml:space="preserve"> GAB</t>
  </si>
  <si>
    <t xml:space="preserve"> GEALP</t>
  </si>
  <si>
    <t xml:space="preserve"> GEAP</t>
  </si>
  <si>
    <t xml:space="preserve"> GEATE</t>
  </si>
  <si>
    <t xml:space="preserve"> GECEF</t>
  </si>
  <si>
    <t xml:space="preserve"> GECOC</t>
  </si>
  <si>
    <t xml:space="preserve"> GECON</t>
  </si>
  <si>
    <t xml:space="preserve"> GEDES</t>
  </si>
  <si>
    <t xml:space="preserve"> GEDOC</t>
  </si>
  <si>
    <t xml:space="preserve"> GEFIN</t>
  </si>
  <si>
    <t xml:space="preserve"> GEGEO</t>
  </si>
  <si>
    <t xml:space="preserve"> GEINFRA</t>
  </si>
  <si>
    <t xml:space="preserve"> GEORC</t>
  </si>
  <si>
    <t xml:space="preserve"> GEPAG</t>
  </si>
  <si>
    <t xml:space="preserve"> GESIS</t>
  </si>
  <si>
    <t xml:space="preserve"> GETRA</t>
  </si>
  <si>
    <t xml:space="preserve"> NUMAN</t>
  </si>
  <si>
    <t xml:space="preserve"> NUPOB</t>
  </si>
  <si>
    <t xml:space="preserve"> OUVI</t>
  </si>
  <si>
    <t xml:space="preserve"> PRESI</t>
  </si>
  <si>
    <t xml:space="preserve"> PROJU</t>
  </si>
  <si>
    <t xml:space="preserve"> SUAG</t>
  </si>
  <si>
    <t xml:space="preserve"> SUFAM</t>
  </si>
  <si>
    <t xml:space="preserve"> SULAM</t>
  </si>
  <si>
    <t xml:space="preserve"> UCAF</t>
  </si>
  <si>
    <t xml:space="preserve"> UCI</t>
  </si>
  <si>
    <t xml:space="preserve"> UGIN</t>
  </si>
  <si>
    <t xml:space="preserve"> UJAI</t>
  </si>
  <si>
    <t xml:space="preserve"> UPLAN</t>
  </si>
  <si>
    <t>CC-08</t>
  </si>
  <si>
    <t>CPC-08</t>
  </si>
  <si>
    <t>CC-07</t>
  </si>
  <si>
    <t>CPC-07</t>
  </si>
  <si>
    <t>ASPRO</t>
  </si>
  <si>
    <t>Especialista em Políticas Públicas e Gestão Governamental</t>
  </si>
  <si>
    <t>CC-06</t>
  </si>
  <si>
    <t>CPC-06</t>
  </si>
  <si>
    <t xml:space="preserve"> ATCON</t>
  </si>
  <si>
    <t>CC-05</t>
  </si>
  <si>
    <t>CPC-05</t>
  </si>
  <si>
    <t xml:space="preserve"> DICON</t>
  </si>
  <si>
    <t>Analista de Planejamento Urbano e Infraestrutura</t>
  </si>
  <si>
    <t>CC-04</t>
  </si>
  <si>
    <t xml:space="preserve"> DIFIS-I</t>
  </si>
  <si>
    <t>Técnico de Planejamento Urbano e Infraestrutura</t>
  </si>
  <si>
    <t>CPC-04</t>
  </si>
  <si>
    <t xml:space="preserve"> DIFIS-II</t>
  </si>
  <si>
    <t xml:space="preserve"> DIFIS-III</t>
  </si>
  <si>
    <t>CPE-07</t>
  </si>
  <si>
    <t xml:space="preserve"> DIFIS-IV</t>
  </si>
  <si>
    <t xml:space="preserve"> DIFIS-V</t>
  </si>
  <si>
    <t>CPE-06</t>
  </si>
  <si>
    <t xml:space="preserve"> DILAM-I</t>
  </si>
  <si>
    <t>CNE-04</t>
  </si>
  <si>
    <t xml:space="preserve"> DILAM-II</t>
  </si>
  <si>
    <t>CPE-02</t>
  </si>
  <si>
    <t xml:space="preserve"> DILAM-III</t>
  </si>
  <si>
    <t xml:space="preserve"> DILAM-IV</t>
  </si>
  <si>
    <t xml:space="preserve"> DILAM-V</t>
  </si>
  <si>
    <t xml:space="preserve"> DILAM-VI</t>
  </si>
  <si>
    <t xml:space="preserve"> DIREM</t>
  </si>
  <si>
    <t>DIRUC I</t>
  </si>
  <si>
    <t>DIRUC I - ESECAE</t>
  </si>
  <si>
    <t>DIRUC I - GAMA PRAINHA</t>
  </si>
  <si>
    <t>DIRUC I - JEQUITIBAS</t>
  </si>
  <si>
    <t>DIRUC I - PARANOA</t>
  </si>
  <si>
    <t>DIRUC I - SUCUPIRA</t>
  </si>
  <si>
    <t>DIRUC I - VIVENCIAL DO GAMA</t>
  </si>
  <si>
    <t>DIRUC II</t>
  </si>
  <si>
    <t>DIRUC II - ASA SUL</t>
  </si>
  <si>
    <t>DIRUC II - DOM BOSCO</t>
  </si>
  <si>
    <t>DIRUC II - GUARA</t>
  </si>
  <si>
    <t>DIRUC II - LAGO NORTE</t>
  </si>
  <si>
    <t>DIRUC II - OLHOS D´ÁGUA</t>
  </si>
  <si>
    <t>DIRUC II - SUDOESTE</t>
  </si>
  <si>
    <t>DIRUC III</t>
  </si>
  <si>
    <t>DIRUC III - ÁGUAS CLARAS</t>
  </si>
  <si>
    <t>DIRUC III - AREAL</t>
  </si>
  <si>
    <t>DIRUC III - LAGO DO CORTADO</t>
  </si>
  <si>
    <t>DIRUC III - RIACHO FUNDO</t>
  </si>
  <si>
    <t>DIRUC III - SABURO ONOYAMA</t>
  </si>
  <si>
    <t>DIRUC III - TRÊS MENINAS</t>
  </si>
  <si>
    <t>DIRUC III - VEREDINHA</t>
  </si>
  <si>
    <t>SUCON</t>
  </si>
  <si>
    <t xml:space="preserve">    REF: SETEMRO / 2023</t>
  </si>
  <si>
    <t>Caminhada da Saude</t>
  </si>
  <si>
    <t>Fora da Sede</t>
  </si>
  <si>
    <t>Ponto Facultativo ou At. médico - Meio Período</t>
  </si>
  <si>
    <t>Observações adicionais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</si>
</sst>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h]:mm:ss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3.5"/>
      <color rgb="FF00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rgb="FFDFDFD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59999389629810485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3">
    <xf numFmtId="0" fontId="0" fillId="0" borderId="0" xfId="0"/>
    <xf numFmtId="0" fontId="0" fillId="0" borderId="0" xfId="0"/>
    <xf numFmtId="0" fontId="19" fillId="0" borderId="0" xfId="0" applyFont="1"/>
    <xf numFmtId="164" fontId="22" fillId="33" borderId="12" xfId="0" applyNumberFormat="1" applyFont="1" applyFill="1" applyBorder="1" applyAlignment="1" applyProtection="1">
      <alignment horizontal="center" vertical="top" wrapText="1"/>
    </xf>
    <xf numFmtId="0" fontId="21" fillId="0" borderId="0" xfId="0" applyFont="1" applyBorder="1" applyAlignment="1">
      <alignment horizontal="left"/>
    </xf>
    <xf numFmtId="165" fontId="22" fillId="0" borderId="14" xfId="0" applyNumberFormat="1" applyFont="1" applyBorder="1" applyAlignment="1">
      <alignment horizontal="center"/>
    </xf>
    <xf numFmtId="165" fontId="22" fillId="0" borderId="13" xfId="0" applyNumberFormat="1" applyFont="1" applyBorder="1" applyAlignment="1">
      <alignment horizontal="center"/>
    </xf>
    <xf numFmtId="0" fontId="23" fillId="0" borderId="0" xfId="0" applyFont="1" applyAlignment="1"/>
    <xf numFmtId="165" fontId="22" fillId="33" borderId="19" xfId="0" applyNumberFormat="1" applyFont="1" applyFill="1" applyBorder="1" applyAlignment="1">
      <alignment horizontal="center"/>
    </xf>
    <xf numFmtId="165" fontId="22" fillId="33" borderId="20" xfId="0" applyNumberFormat="1" applyFont="1" applyFill="1" applyBorder="1" applyAlignment="1">
      <alignment horizontal="center"/>
    </xf>
    <xf numFmtId="0" fontId="21" fillId="36" borderId="0" xfId="0" applyFont="1" applyFill="1" applyBorder="1" applyAlignment="1">
      <alignment vertical="center" wrapText="1"/>
    </xf>
    <xf numFmtId="165" fontId="22" fillId="33" borderId="36" xfId="0" applyNumberFormat="1" applyFont="1" applyFill="1" applyBorder="1" applyAlignment="1">
      <alignment horizontal="center"/>
    </xf>
    <xf numFmtId="165" fontId="22" fillId="33" borderId="39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26" xfId="0" applyFont="1" applyBorder="1" applyAlignment="1"/>
    <xf numFmtId="0" fontId="20" fillId="0" borderId="27" xfId="0" applyFont="1" applyBorder="1" applyAlignment="1"/>
    <xf numFmtId="0" fontId="20" fillId="0" borderId="30" xfId="0" applyFont="1" applyBorder="1" applyAlignment="1"/>
    <xf numFmtId="0" fontId="20" fillId="0" borderId="29" xfId="0" applyFont="1" applyBorder="1" applyAlignment="1"/>
    <xf numFmtId="0" fontId="20" fillId="0" borderId="0" xfId="0" applyFont="1" applyBorder="1"/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165" fontId="22" fillId="0" borderId="11" xfId="0" applyNumberFormat="1" applyFont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33" borderId="53" xfId="0" applyFont="1" applyFill="1" applyBorder="1" applyAlignment="1">
      <alignment horizontal="center"/>
    </xf>
    <xf numFmtId="164" fontId="22" fillId="33" borderId="10" xfId="0" applyNumberFormat="1" applyFont="1" applyFill="1" applyBorder="1" applyAlignment="1" applyProtection="1">
      <alignment horizontal="center" vertical="top" wrapText="1"/>
    </xf>
    <xf numFmtId="0" fontId="20" fillId="0" borderId="27" xfId="0" applyFont="1" applyBorder="1" applyAlignment="1">
      <alignment horizontal="left"/>
    </xf>
    <xf numFmtId="165" fontId="0" fillId="0" borderId="0" xfId="0" applyNumberFormat="1"/>
    <xf numFmtId="165" fontId="22" fillId="37" borderId="33" xfId="0" applyNumberFormat="1" applyFont="1" applyFill="1" applyBorder="1" applyAlignment="1">
      <alignment horizontal="center"/>
    </xf>
    <xf numFmtId="165" fontId="22" fillId="37" borderId="35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Fill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left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/>
    <xf numFmtId="0" fontId="21" fillId="35" borderId="52" xfId="0" applyNumberFormat="1" applyFont="1" applyFill="1" applyBorder="1" applyAlignment="1" applyProtection="1">
      <alignment horizontal="center" vertical="center" wrapText="1"/>
    </xf>
    <xf numFmtId="0" fontId="21" fillId="35" borderId="59" xfId="0" applyNumberFormat="1" applyFont="1" applyFill="1" applyBorder="1" applyAlignment="1" applyProtection="1">
      <alignment horizontal="center" vertical="center" wrapText="1"/>
    </xf>
    <xf numFmtId="0" fontId="21" fillId="35" borderId="37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22" fillId="0" borderId="0" xfId="0" applyFont="1" applyBorder="1" applyAlignment="1"/>
    <xf numFmtId="165" fontId="22" fillId="0" borderId="0" xfId="0" applyNumberFormat="1" applyFont="1" applyBorder="1"/>
    <xf numFmtId="0" fontId="0" fillId="0" borderId="0" xfId="0" applyBorder="1" applyAlignment="1">
      <alignment vertical="center" wrapText="1"/>
    </xf>
    <xf numFmtId="0" fontId="20" fillId="0" borderId="25" xfId="0" applyFont="1" applyBorder="1" applyAlignment="1"/>
    <xf numFmtId="164" fontId="22" fillId="33" borderId="63" xfId="0" applyNumberFormat="1" applyFont="1" applyFill="1" applyBorder="1" applyAlignment="1" applyProtection="1">
      <alignment horizontal="center" vertical="top" wrapText="1"/>
    </xf>
    <xf numFmtId="164" fontId="22" fillId="33" borderId="37" xfId="0" applyNumberFormat="1" applyFont="1" applyFill="1" applyBorder="1" applyAlignment="1" applyProtection="1">
      <alignment horizontal="center" vertical="top" wrapText="1"/>
    </xf>
    <xf numFmtId="0" fontId="0" fillId="0" borderId="0" xfId="0" applyBorder="1"/>
    <xf numFmtId="0" fontId="19" fillId="0" borderId="0" xfId="0" applyFont="1" applyBorder="1"/>
    <xf numFmtId="164" fontId="22" fillId="33" borderId="60" xfId="0" applyNumberFormat="1" applyFont="1" applyFill="1" applyBorder="1" applyAlignment="1" applyProtection="1">
      <alignment horizontal="center" vertical="top" wrapText="1"/>
    </xf>
    <xf numFmtId="0" fontId="21" fillId="0" borderId="14" xfId="0" applyFont="1" applyBorder="1" applyAlignment="1"/>
    <xf numFmtId="165" fontId="21" fillId="0" borderId="13" xfId="0" applyNumberFormat="1" applyFont="1" applyBorder="1"/>
    <xf numFmtId="164" fontId="22" fillId="0" borderId="60" xfId="0" applyNumberFormat="1" applyFont="1" applyFill="1" applyBorder="1" applyAlignment="1" applyProtection="1">
      <alignment horizontal="center" vertical="top" wrapText="1"/>
    </xf>
    <xf numFmtId="164" fontId="22" fillId="0" borderId="63" xfId="0" applyNumberFormat="1" applyFont="1" applyFill="1" applyBorder="1" applyAlignment="1" applyProtection="1">
      <alignment horizontal="center" vertical="top" wrapText="1"/>
    </xf>
    <xf numFmtId="0" fontId="22" fillId="0" borderId="53" xfId="0" applyFont="1" applyFill="1" applyBorder="1" applyAlignment="1">
      <alignment horizontal="center"/>
    </xf>
    <xf numFmtId="164" fontId="22" fillId="0" borderId="10" xfId="0" applyNumberFormat="1" applyFont="1" applyFill="1" applyBorder="1" applyAlignment="1" applyProtection="1">
      <alignment horizontal="center" vertical="top" wrapText="1"/>
    </xf>
    <xf numFmtId="164" fontId="22" fillId="0" borderId="12" xfId="0" applyNumberFormat="1" applyFont="1" applyFill="1" applyBorder="1" applyAlignment="1" applyProtection="1">
      <alignment horizontal="center" vertical="top" wrapText="1"/>
    </xf>
    <xf numFmtId="164" fontId="22" fillId="0" borderId="37" xfId="0" applyNumberFormat="1" applyFont="1" applyFill="1" applyBorder="1" applyAlignment="1" applyProtection="1">
      <alignment horizontal="center" vertical="top" wrapText="1"/>
    </xf>
    <xf numFmtId="164" fontId="22" fillId="0" borderId="15" xfId="0" applyNumberFormat="1" applyFont="1" applyFill="1" applyBorder="1" applyAlignment="1" applyProtection="1">
      <alignment horizontal="center" vertical="top" wrapText="1"/>
    </xf>
    <xf numFmtId="164" fontId="22" fillId="33" borderId="15" xfId="0" applyNumberFormat="1" applyFont="1" applyFill="1" applyBorder="1" applyAlignment="1" applyProtection="1">
      <alignment horizontal="center" vertical="top" wrapText="1"/>
    </xf>
    <xf numFmtId="0" fontId="22" fillId="0" borderId="17" xfId="0" applyNumberFormat="1" applyFont="1" applyFill="1" applyBorder="1" applyAlignment="1" applyProtection="1">
      <alignment horizontal="center" vertical="top" wrapText="1"/>
    </xf>
    <xf numFmtId="0" fontId="22" fillId="33" borderId="17" xfId="0" applyNumberFormat="1" applyFont="1" applyFill="1" applyBorder="1" applyAlignment="1" applyProtection="1">
      <alignment horizontal="center" vertical="top" wrapText="1"/>
    </xf>
    <xf numFmtId="0" fontId="21" fillId="35" borderId="76" xfId="0" applyNumberFormat="1" applyFont="1" applyFill="1" applyBorder="1" applyAlignment="1" applyProtection="1">
      <alignment horizontal="center" vertical="center" wrapText="1"/>
    </xf>
    <xf numFmtId="0" fontId="22" fillId="33" borderId="32" xfId="0" applyFont="1" applyFill="1" applyBorder="1" applyAlignment="1">
      <alignment horizontal="center"/>
    </xf>
    <xf numFmtId="0" fontId="22" fillId="33" borderId="21" xfId="0" applyNumberFormat="1" applyFont="1" applyFill="1" applyBorder="1" applyAlignment="1" applyProtection="1">
      <alignment horizontal="center" vertical="top" wrapText="1"/>
    </xf>
    <xf numFmtId="164" fontId="22" fillId="33" borderId="72" xfId="0" applyNumberFormat="1" applyFont="1" applyFill="1" applyBorder="1" applyAlignment="1" applyProtection="1">
      <alignment horizontal="center" vertical="top" wrapText="1"/>
    </xf>
    <xf numFmtId="164" fontId="22" fillId="33" borderId="13" xfId="0" applyNumberFormat="1" applyFont="1" applyFill="1" applyBorder="1" applyAlignment="1" applyProtection="1">
      <alignment horizontal="center" vertical="top" wrapText="1"/>
    </xf>
    <xf numFmtId="164" fontId="22" fillId="33" borderId="49" xfId="0" applyNumberFormat="1" applyFont="1" applyFill="1" applyBorder="1" applyAlignment="1" applyProtection="1">
      <alignment horizontal="center" vertical="top" wrapText="1"/>
    </xf>
    <xf numFmtId="164" fontId="22" fillId="33" borderId="14" xfId="0" applyNumberFormat="1" applyFont="1" applyFill="1" applyBorder="1" applyAlignment="1" applyProtection="1">
      <alignment horizontal="center" vertical="top" wrapText="1"/>
    </xf>
    <xf numFmtId="164" fontId="22" fillId="33" borderId="25" xfId="0" applyNumberFormat="1" applyFont="1" applyFill="1" applyBorder="1" applyAlignment="1" applyProtection="1">
      <alignment horizontal="center" vertical="top" wrapText="1"/>
    </xf>
    <xf numFmtId="164" fontId="22" fillId="33" borderId="24" xfId="0" applyNumberFormat="1" applyFont="1" applyFill="1" applyBorder="1" applyAlignment="1" applyProtection="1">
      <alignment horizontal="center" vertical="top" wrapText="1"/>
    </xf>
    <xf numFmtId="0" fontId="22" fillId="0" borderId="46" xfId="0" applyFont="1" applyFill="1" applyBorder="1" applyAlignment="1">
      <alignment horizontal="center"/>
    </xf>
    <xf numFmtId="0" fontId="22" fillId="0" borderId="23" xfId="0" applyNumberFormat="1" applyFont="1" applyFill="1" applyBorder="1" applyAlignment="1" applyProtection="1">
      <alignment horizontal="center" vertical="top" wrapText="1"/>
    </xf>
    <xf numFmtId="164" fontId="22" fillId="0" borderId="40" xfId="0" applyNumberFormat="1" applyFont="1" applyFill="1" applyBorder="1" applyAlignment="1" applyProtection="1">
      <alignment horizontal="center" vertical="top" wrapText="1"/>
    </xf>
    <xf numFmtId="164" fontId="22" fillId="0" borderId="20" xfId="0" applyNumberFormat="1" applyFont="1" applyFill="1" applyBorder="1" applyAlignment="1" applyProtection="1">
      <alignment horizontal="center" vertical="top" wrapText="1"/>
    </xf>
    <xf numFmtId="164" fontId="22" fillId="0" borderId="52" xfId="0" applyNumberFormat="1" applyFont="1" applyFill="1" applyBorder="1" applyAlignment="1" applyProtection="1">
      <alignment horizontal="center" vertical="top" wrapText="1"/>
    </xf>
    <xf numFmtId="164" fontId="22" fillId="0" borderId="19" xfId="0" applyNumberFormat="1" applyFont="1" applyFill="1" applyBorder="1" applyAlignment="1" applyProtection="1">
      <alignment horizontal="center" vertical="top" wrapText="1"/>
    </xf>
    <xf numFmtId="164" fontId="22" fillId="0" borderId="18" xfId="0" applyNumberFormat="1" applyFont="1" applyFill="1" applyBorder="1" applyAlignment="1" applyProtection="1">
      <alignment horizontal="center" vertical="top" wrapText="1"/>
    </xf>
    <xf numFmtId="164" fontId="22" fillId="0" borderId="46" xfId="0" applyNumberFormat="1" applyFont="1" applyFill="1" applyBorder="1" applyAlignment="1" applyProtection="1">
      <alignment horizontal="center" vertical="top" wrapText="1"/>
    </xf>
    <xf numFmtId="0" fontId="0" fillId="0" borderId="0" xfId="0"/>
    <xf numFmtId="0" fontId="26" fillId="38" borderId="42" xfId="0" applyFont="1" applyFill="1" applyBorder="1" applyAlignment="1">
      <alignment horizontal="center" vertical="center"/>
    </xf>
    <xf numFmtId="0" fontId="26" fillId="38" borderId="58" xfId="0" applyFont="1" applyFill="1" applyBorder="1" applyAlignment="1">
      <alignment horizontal="center" vertical="center"/>
    </xf>
    <xf numFmtId="0" fontId="27" fillId="0" borderId="25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58" xfId="0" applyFont="1" applyBorder="1" applyAlignment="1">
      <alignment vertical="center"/>
    </xf>
    <xf numFmtId="0" fontId="28" fillId="0" borderId="43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9" fillId="0" borderId="25" xfId="0" applyFont="1" applyBorder="1" applyAlignment="1">
      <alignment horizontal="justify" vertical="center" wrapText="1"/>
    </xf>
    <xf numFmtId="0" fontId="27" fillId="0" borderId="77" xfId="0" applyFont="1" applyBorder="1" applyAlignment="1">
      <alignment vertical="center" wrapText="1"/>
    </xf>
    <xf numFmtId="0" fontId="29" fillId="0" borderId="3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165" fontId="22" fillId="0" borderId="23" xfId="0" applyNumberFormat="1" applyFont="1" applyFill="1" applyBorder="1" applyAlignment="1" applyProtection="1">
      <alignment horizontal="center" vertical="top" wrapText="1"/>
    </xf>
    <xf numFmtId="165" fontId="22" fillId="33" borderId="17" xfId="0" applyNumberFormat="1" applyFont="1" applyFill="1" applyBorder="1" applyAlignment="1" applyProtection="1">
      <alignment horizontal="center" vertical="top" wrapText="1"/>
    </xf>
    <xf numFmtId="165" fontId="22" fillId="0" borderId="17" xfId="0" applyNumberFormat="1" applyFont="1" applyFill="1" applyBorder="1" applyAlignment="1" applyProtection="1">
      <alignment horizontal="center" vertical="top" wrapText="1"/>
    </xf>
    <xf numFmtId="165" fontId="22" fillId="33" borderId="21" xfId="0" applyNumberFormat="1" applyFont="1" applyFill="1" applyBorder="1" applyAlignment="1" applyProtection="1">
      <alignment horizontal="center" vertical="top" wrapText="1"/>
    </xf>
    <xf numFmtId="164" fontId="22" fillId="33" borderId="53" xfId="0" applyNumberFormat="1" applyFont="1" applyFill="1" applyBorder="1" applyAlignment="1" applyProtection="1">
      <alignment horizontal="center" vertical="top" wrapText="1"/>
    </xf>
    <xf numFmtId="164" fontId="22" fillId="0" borderId="53" xfId="0" applyNumberFormat="1" applyFont="1" applyFill="1" applyBorder="1" applyAlignment="1" applyProtection="1">
      <alignment horizontal="center" vertical="top" wrapText="1"/>
    </xf>
    <xf numFmtId="164" fontId="22" fillId="33" borderId="32" xfId="0" applyNumberFormat="1" applyFont="1" applyFill="1" applyBorder="1" applyAlignment="1" applyProtection="1">
      <alignment horizontal="center" vertical="top" wrapText="1"/>
    </xf>
    <xf numFmtId="164" fontId="22" fillId="0" borderId="23" xfId="0" applyNumberFormat="1" applyFont="1" applyFill="1" applyBorder="1" applyAlignment="1" applyProtection="1">
      <alignment horizontal="center" vertical="top" wrapText="1"/>
    </xf>
    <xf numFmtId="164" fontId="22" fillId="33" borderId="17" xfId="0" applyNumberFormat="1" applyFont="1" applyFill="1" applyBorder="1" applyAlignment="1" applyProtection="1">
      <alignment horizontal="center" vertical="top" wrapText="1"/>
    </xf>
    <xf numFmtId="164" fontId="22" fillId="0" borderId="17" xfId="0" applyNumberFormat="1" applyFont="1" applyFill="1" applyBorder="1" applyAlignment="1" applyProtection="1">
      <alignment horizontal="center" vertical="top" wrapText="1"/>
    </xf>
    <xf numFmtId="164" fontId="22" fillId="33" borderId="21" xfId="0" applyNumberFormat="1" applyFont="1" applyFill="1" applyBorder="1" applyAlignment="1" applyProtection="1">
      <alignment horizontal="center" vertical="top" wrapText="1"/>
    </xf>
    <xf numFmtId="0" fontId="22" fillId="0" borderId="25" xfId="0" applyFont="1" applyBorder="1" applyAlignment="1">
      <alignment vertical="center"/>
    </xf>
    <xf numFmtId="0" fontId="16" fillId="39" borderId="56" xfId="0" applyFont="1" applyFill="1" applyBorder="1" applyAlignment="1">
      <alignment horizontal="center"/>
    </xf>
    <xf numFmtId="0" fontId="16" fillId="39" borderId="57" xfId="0" applyFont="1" applyFill="1" applyBorder="1" applyAlignment="1">
      <alignment horizontal="center"/>
    </xf>
    <xf numFmtId="0" fontId="16" fillId="39" borderId="58" xfId="0" applyFont="1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0" fontId="0" fillId="39" borderId="27" xfId="0" applyFill="1" applyBorder="1" applyAlignment="1">
      <alignment horizontal="center"/>
    </xf>
    <xf numFmtId="0" fontId="0" fillId="39" borderId="28" xfId="0" applyFill="1" applyBorder="1" applyAlignment="1">
      <alignment horizontal="center"/>
    </xf>
    <xf numFmtId="0" fontId="0" fillId="39" borderId="29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30" xfId="0" applyFill="1" applyBorder="1" applyAlignment="1">
      <alignment horizontal="center"/>
    </xf>
    <xf numFmtId="0" fontId="0" fillId="39" borderId="24" xfId="0" applyFill="1" applyBorder="1" applyAlignment="1">
      <alignment horizontal="center"/>
    </xf>
    <xf numFmtId="0" fontId="0" fillId="39" borderId="31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/>
    </xf>
    <xf numFmtId="0" fontId="20" fillId="0" borderId="37" xfId="0" applyFont="1" applyBorder="1" applyAlignment="1">
      <alignment horizontal="left"/>
    </xf>
    <xf numFmtId="0" fontId="20" fillId="0" borderId="47" xfId="0" applyFont="1" applyBorder="1" applyAlignment="1">
      <alignment horizontal="left"/>
    </xf>
    <xf numFmtId="0" fontId="20" fillId="0" borderId="52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34" borderId="46" xfId="0" applyFont="1" applyFill="1" applyBorder="1" applyAlignment="1">
      <alignment horizontal="center" wrapText="1"/>
    </xf>
    <xf numFmtId="0" fontId="0" fillId="0" borderId="18" xfId="0" applyBorder="1" applyAlignment="1">
      <alignment wrapText="1"/>
    </xf>
    <xf numFmtId="0" fontId="20" fillId="0" borderId="41" xfId="0" applyFont="1" applyBorder="1" applyAlignment="1">
      <alignment horizontal="left"/>
    </xf>
    <xf numFmtId="0" fontId="20" fillId="0" borderId="44" xfId="0" applyFont="1" applyBorder="1" applyAlignment="1">
      <alignment horizontal="left"/>
    </xf>
    <xf numFmtId="0" fontId="21" fillId="35" borderId="42" xfId="0" applyNumberFormat="1" applyFont="1" applyFill="1" applyBorder="1" applyAlignment="1" applyProtection="1">
      <alignment horizontal="center" vertical="center" wrapText="1"/>
    </xf>
    <xf numFmtId="0" fontId="21" fillId="35" borderId="51" xfId="0" applyNumberFormat="1" applyFont="1" applyFill="1" applyBorder="1" applyAlignment="1" applyProtection="1">
      <alignment horizontal="center" vertical="center" wrapText="1"/>
    </xf>
    <xf numFmtId="0" fontId="20" fillId="0" borderId="45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20" fillId="0" borderId="34" xfId="0" applyFont="1" applyBorder="1" applyAlignment="1">
      <alignment horizontal="left"/>
    </xf>
    <xf numFmtId="0" fontId="21" fillId="35" borderId="28" xfId="0" applyNumberFormat="1" applyFont="1" applyFill="1" applyBorder="1" applyAlignment="1" applyProtection="1">
      <alignment horizontal="center" vertical="center" wrapText="1"/>
    </xf>
    <xf numFmtId="0" fontId="21" fillId="35" borderId="30" xfId="0" applyNumberFormat="1" applyFont="1" applyFill="1" applyBorder="1" applyAlignment="1" applyProtection="1">
      <alignment horizontal="center" vertical="center" wrapText="1"/>
    </xf>
    <xf numFmtId="0" fontId="21" fillId="34" borderId="23" xfId="0" applyNumberFormat="1" applyFont="1" applyFill="1" applyBorder="1" applyAlignment="1" applyProtection="1">
      <alignment horizontal="center" vertical="center" wrapText="1"/>
    </xf>
    <xf numFmtId="0" fontId="21" fillId="34" borderId="55" xfId="0" applyNumberFormat="1" applyFont="1" applyFill="1" applyBorder="1" applyAlignment="1" applyProtection="1">
      <alignment horizontal="center" vertical="center" wrapText="1"/>
    </xf>
    <xf numFmtId="0" fontId="21" fillId="34" borderId="17" xfId="0" applyNumberFormat="1" applyFont="1" applyFill="1" applyBorder="1" applyAlignment="1" applyProtection="1">
      <alignment horizontal="center" vertical="center" wrapText="1"/>
    </xf>
    <xf numFmtId="0" fontId="21" fillId="34" borderId="74" xfId="0" applyNumberFormat="1" applyFont="1" applyFill="1" applyBorder="1" applyAlignment="1" applyProtection="1">
      <alignment horizontal="center" vertical="center" wrapText="1"/>
    </xf>
    <xf numFmtId="0" fontId="20" fillId="0" borderId="29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48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30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 wrapText="1"/>
    </xf>
    <xf numFmtId="0" fontId="21" fillId="34" borderId="27" xfId="0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left"/>
    </xf>
    <xf numFmtId="165" fontId="22" fillId="0" borderId="32" xfId="0" applyNumberFormat="1" applyFont="1" applyBorder="1" applyAlignment="1">
      <alignment horizontal="center"/>
    </xf>
    <xf numFmtId="165" fontId="22" fillId="0" borderId="16" xfId="0" applyNumberFormat="1" applyFont="1" applyBorder="1" applyAlignment="1">
      <alignment horizontal="center"/>
    </xf>
    <xf numFmtId="0" fontId="21" fillId="35" borderId="56" xfId="0" applyNumberFormat="1" applyFont="1" applyFill="1" applyBorder="1" applyAlignment="1" applyProtection="1">
      <alignment horizontal="center" vertical="center" wrapText="1"/>
    </xf>
    <xf numFmtId="0" fontId="21" fillId="35" borderId="57" xfId="0" applyNumberFormat="1" applyFont="1" applyFill="1" applyBorder="1" applyAlignment="1" applyProtection="1">
      <alignment horizontal="center" vertical="center" wrapText="1"/>
    </xf>
    <xf numFmtId="0" fontId="21" fillId="35" borderId="58" xfId="0" applyNumberFormat="1" applyFont="1" applyFill="1" applyBorder="1" applyAlignment="1" applyProtection="1">
      <alignment horizontal="center" vertical="center" wrapText="1"/>
    </xf>
    <xf numFmtId="0" fontId="21" fillId="34" borderId="19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21" fillId="35" borderId="62" xfId="0" applyNumberFormat="1" applyFont="1" applyFill="1" applyBorder="1" applyAlignment="1" applyProtection="1">
      <alignment horizontal="center" vertical="center" wrapText="1"/>
    </xf>
    <xf numFmtId="0" fontId="21" fillId="35" borderId="61" xfId="0" applyNumberFormat="1" applyFont="1" applyFill="1" applyBorder="1" applyAlignment="1" applyProtection="1">
      <alignment horizontal="center" vertical="center" wrapText="1"/>
    </xf>
    <xf numFmtId="0" fontId="21" fillId="35" borderId="50" xfId="0" applyNumberFormat="1" applyFont="1" applyFill="1" applyBorder="1" applyAlignment="1" applyProtection="1">
      <alignment horizontal="center" vertical="center" wrapText="1"/>
    </xf>
    <xf numFmtId="0" fontId="21" fillId="35" borderId="54" xfId="0" applyNumberFormat="1" applyFont="1" applyFill="1" applyBorder="1" applyAlignment="1" applyProtection="1">
      <alignment horizontal="center" vertical="center" wrapText="1"/>
    </xf>
    <xf numFmtId="0" fontId="21" fillId="35" borderId="22" xfId="0" applyNumberFormat="1" applyFont="1" applyFill="1" applyBorder="1" applyAlignment="1" applyProtection="1">
      <alignment horizontal="center" vertical="center" wrapText="1"/>
    </xf>
    <xf numFmtId="0" fontId="21" fillId="35" borderId="73" xfId="0" applyNumberFormat="1" applyFont="1" applyFill="1" applyBorder="1" applyAlignment="1" applyProtection="1">
      <alignment horizontal="center" vertical="center" wrapText="1"/>
    </xf>
    <xf numFmtId="0" fontId="21" fillId="35" borderId="40" xfId="0" applyNumberFormat="1" applyFont="1" applyFill="1" applyBorder="1" applyAlignment="1" applyProtection="1">
      <alignment horizontal="center" vertical="center" wrapText="1"/>
    </xf>
    <xf numFmtId="0" fontId="21" fillId="35" borderId="38" xfId="0" applyNumberFormat="1" applyFont="1" applyFill="1" applyBorder="1" applyAlignment="1" applyProtection="1">
      <alignment horizontal="center" vertical="center" wrapText="1"/>
    </xf>
    <xf numFmtId="0" fontId="21" fillId="35" borderId="15" xfId="0" applyNumberFormat="1" applyFont="1" applyFill="1" applyBorder="1" applyAlignment="1" applyProtection="1">
      <alignment horizontal="center" vertical="center" wrapText="1"/>
    </xf>
    <xf numFmtId="0" fontId="21" fillId="35" borderId="75" xfId="0" applyNumberFormat="1" applyFont="1" applyFill="1" applyBorder="1" applyAlignment="1" applyProtection="1">
      <alignment horizontal="center" vertical="center" wrapText="1"/>
    </xf>
    <xf numFmtId="0" fontId="19" fillId="0" borderId="53" xfId="0" applyFont="1" applyFill="1" applyBorder="1" applyAlignment="1">
      <alignment horizontal="center"/>
    </xf>
    <xf numFmtId="0" fontId="19" fillId="0" borderId="17" xfId="0" applyNumberFormat="1" applyFont="1" applyFill="1" applyBorder="1" applyAlignment="1" applyProtection="1">
      <alignment horizontal="center" vertical="top" wrapText="1"/>
    </xf>
    <xf numFmtId="164" fontId="19" fillId="0" borderId="15" xfId="0" applyNumberFormat="1" applyFont="1" applyFill="1" applyBorder="1" applyAlignment="1" applyProtection="1">
      <alignment horizontal="center" vertical="top" wrapText="1"/>
    </xf>
    <xf numFmtId="164" fontId="19" fillId="0" borderId="12" xfId="0" applyNumberFormat="1" applyFont="1" applyFill="1" applyBorder="1" applyAlignment="1" applyProtection="1">
      <alignment horizontal="center" vertical="top" wrapText="1"/>
    </xf>
    <xf numFmtId="164" fontId="19" fillId="0" borderId="37" xfId="0" applyNumberFormat="1" applyFont="1" applyFill="1" applyBorder="1" applyAlignment="1" applyProtection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center" vertical="top" wrapText="1"/>
    </xf>
    <xf numFmtId="164" fontId="19" fillId="0" borderId="60" xfId="0" applyNumberFormat="1" applyFont="1" applyFill="1" applyBorder="1" applyAlignment="1" applyProtection="1">
      <alignment horizontal="center" vertical="top" wrapText="1"/>
    </xf>
    <xf numFmtId="164" fontId="19" fillId="0" borderId="63" xfId="0" applyNumberFormat="1" applyFont="1" applyFill="1" applyBorder="1" applyAlignment="1" applyProtection="1">
      <alignment horizontal="center" vertical="top" wrapText="1"/>
    </xf>
    <xf numFmtId="164" fontId="19" fillId="0" borderId="53" xfId="0" applyNumberFormat="1" applyFont="1" applyFill="1" applyBorder="1" applyAlignment="1" applyProtection="1">
      <alignment horizontal="center" vertical="top" wrapText="1"/>
    </xf>
    <xf numFmtId="164" fontId="19" fillId="0" borderId="17" xfId="0" applyNumberFormat="1" applyFont="1" applyFill="1" applyBorder="1" applyAlignment="1" applyProtection="1">
      <alignment horizontal="center" vertical="top" wrapText="1"/>
    </xf>
    <xf numFmtId="165" fontId="19" fillId="0" borderId="17" xfId="0" applyNumberFormat="1" applyFont="1" applyFill="1" applyBorder="1" applyAlignment="1" applyProtection="1">
      <alignment horizontal="center" vertical="top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7">
    <dxf>
      <font>
        <color theme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350744</xdr:colOff>
      <xdr:row>1</xdr:row>
      <xdr:rowOff>118222</xdr:rowOff>
    </xdr:from>
    <xdr:to>
      <xdr:col>2</xdr:col>
      <xdr:colOff>207035</xdr:colOff>
      <xdr:row>4</xdr:row>
      <xdr:rowOff>166322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364751"/>
          <a:ext cx="472614" cy="787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78"/>
  <sheetViews>
    <sheetView showGridLines="0" tabSelected="1" topLeftCell="A22" zoomScale="85" zoomScaleNormal="85" zoomScaleSheetLayoutView="100" workbookViewId="0">
      <selection activeCell="M38" sqref="B37:M38"/>
    </sheetView>
  </sheetViews>
  <sheetFormatPr defaultRowHeight="20.100000000000001" customHeight="1" x14ac:dyDescent="0.25"/>
  <cols>
    <col min="1" max="1" width="3" style="1" customWidth="1"/>
    <col min="2" max="2" width="9.28515625" style="1" customWidth="1"/>
    <col min="3" max="5" width="12.7109375" style="1" customWidth="1"/>
    <col min="6" max="6" width="11" style="1" customWidth="1"/>
    <col min="7" max="8" width="12.7109375" style="1" customWidth="1"/>
    <col min="9" max="9" width="11.7109375" style="1" hidden="1" customWidth="1"/>
    <col min="10" max="11" width="13.28515625" style="1" customWidth="1"/>
    <col min="12" max="12" width="15.7109375" style="1" customWidth="1"/>
    <col min="13" max="13" width="33.7109375" style="1" customWidth="1"/>
    <col min="14" max="14" width="9.140625" style="34" customWidth="1"/>
    <col min="15" max="15" width="36.28515625" style="1" hidden="1" customWidth="1"/>
    <col min="16" max="16" width="9.140625" style="1" hidden="1" customWidth="1"/>
    <col min="17" max="17" width="28.85546875" style="1" hidden="1" customWidth="1"/>
    <col min="18" max="18" width="9.140625" style="1" hidden="1" customWidth="1"/>
    <col min="19" max="19" width="27" style="1" hidden="1" customWidth="1"/>
    <col min="20" max="20" width="38.5703125" style="1" hidden="1" customWidth="1"/>
    <col min="21" max="22" width="9.140625" style="1" hidden="1" customWidth="1"/>
    <col min="23" max="23" width="9.5703125" style="1" hidden="1" customWidth="1"/>
    <col min="24" max="24" width="60.7109375" style="1" hidden="1" customWidth="1"/>
    <col min="25" max="25" width="44.85546875" style="1" hidden="1" customWidth="1"/>
    <col min="26" max="26" width="10.140625" style="1" hidden="1" customWidth="1"/>
    <col min="27" max="27" width="33.5703125" style="1" hidden="1" customWidth="1"/>
    <col min="28" max="28" width="9.140625" style="1" hidden="1" customWidth="1"/>
    <col min="29" max="35" width="9.140625" style="1" customWidth="1"/>
    <col min="36" max="16384" width="9.140625" style="1"/>
  </cols>
  <sheetData>
    <row r="1" spans="2:27" ht="20.100000000000001" customHeight="1" thickBot="1" x14ac:dyDescent="0.3">
      <c r="O1" s="24" t="s">
        <v>94</v>
      </c>
      <c r="Q1" s="24" t="s">
        <v>97</v>
      </c>
      <c r="S1" s="24" t="s">
        <v>98</v>
      </c>
      <c r="T1" s="24" t="s">
        <v>94</v>
      </c>
      <c r="W1" s="84" t="s">
        <v>34</v>
      </c>
      <c r="X1" s="85" t="s">
        <v>35</v>
      </c>
      <c r="Y1" s="85" t="s">
        <v>36</v>
      </c>
      <c r="Z1" s="85" t="s">
        <v>37</v>
      </c>
      <c r="AA1" s="85" t="s">
        <v>38</v>
      </c>
    </row>
    <row r="2" spans="2:27" ht="20.100000000000001" customHeight="1" thickBot="1" x14ac:dyDescent="0.3"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  <c r="O2" s="23" t="s">
        <v>32</v>
      </c>
      <c r="Q2" s="23" t="s">
        <v>32</v>
      </c>
      <c r="S2" s="23"/>
      <c r="T2" s="23" t="s">
        <v>32</v>
      </c>
      <c r="W2" s="92" t="s">
        <v>101</v>
      </c>
      <c r="X2" s="88" t="s">
        <v>79</v>
      </c>
      <c r="Y2" s="86" t="s">
        <v>72</v>
      </c>
      <c r="Z2" s="86" t="s">
        <v>143</v>
      </c>
      <c r="AA2" s="86" t="s">
        <v>76</v>
      </c>
    </row>
    <row r="3" spans="2:27" ht="20.100000000000001" customHeight="1" thickBot="1" x14ac:dyDescent="0.3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5"/>
      <c r="O3" s="22">
        <v>1.6666666666666667</v>
      </c>
      <c r="Q3" s="22">
        <v>0.33333333333333331</v>
      </c>
      <c r="S3" s="22">
        <v>1.3333333333333333</v>
      </c>
      <c r="T3" s="22">
        <v>1.6666666666666667</v>
      </c>
      <c r="W3" s="92" t="s">
        <v>102</v>
      </c>
      <c r="X3" s="88" t="s">
        <v>66</v>
      </c>
      <c r="Y3" s="86" t="s">
        <v>52</v>
      </c>
      <c r="Z3" s="86" t="s">
        <v>144</v>
      </c>
      <c r="AA3" s="86" t="s">
        <v>199</v>
      </c>
    </row>
    <row r="4" spans="2:27" ht="20.100000000000001" customHeight="1" thickBot="1" x14ac:dyDescent="0.3">
      <c r="B4" s="126" t="s">
        <v>30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8"/>
      <c r="O4" s="21"/>
      <c r="Q4" s="21"/>
      <c r="S4" s="21"/>
      <c r="T4" s="21"/>
      <c r="W4" s="92" t="s">
        <v>103</v>
      </c>
      <c r="X4" s="88" t="s">
        <v>67</v>
      </c>
      <c r="Y4" s="86" t="s">
        <v>47</v>
      </c>
      <c r="Z4" s="86" t="s">
        <v>145</v>
      </c>
      <c r="AA4" s="86" t="s">
        <v>81</v>
      </c>
    </row>
    <row r="5" spans="2:27" ht="20.100000000000001" customHeight="1" thickBot="1" x14ac:dyDescent="0.3">
      <c r="B5" s="129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1"/>
      <c r="O5" s="23" t="s">
        <v>95</v>
      </c>
      <c r="Q5" s="23" t="s">
        <v>95</v>
      </c>
      <c r="S5" s="23"/>
      <c r="T5" s="23" t="s">
        <v>95</v>
      </c>
      <c r="W5" s="92" t="s">
        <v>104</v>
      </c>
      <c r="X5" s="88" t="s">
        <v>68</v>
      </c>
      <c r="Y5" s="86" t="s">
        <v>45</v>
      </c>
      <c r="Z5" s="86" t="s">
        <v>146</v>
      </c>
      <c r="AA5" s="86" t="s">
        <v>40</v>
      </c>
    </row>
    <row r="6" spans="2:27" ht="20.100000000000001" customHeight="1" thickBot="1" x14ac:dyDescent="0.3">
      <c r="B6" s="15" t="s">
        <v>2</v>
      </c>
      <c r="C6" s="16"/>
      <c r="D6" s="16"/>
      <c r="E6" s="139"/>
      <c r="F6" s="140"/>
      <c r="G6" s="29"/>
      <c r="H6" s="29"/>
      <c r="I6" s="29"/>
      <c r="J6" s="16"/>
      <c r="K6" s="16"/>
      <c r="L6" s="135" t="s">
        <v>198</v>
      </c>
      <c r="M6" s="136"/>
      <c r="N6" s="35"/>
      <c r="O6" s="22">
        <v>1.4583333333333333</v>
      </c>
      <c r="Q6" s="22">
        <v>0.29166666666666669</v>
      </c>
      <c r="S6" s="22">
        <v>1.1666666666666667</v>
      </c>
      <c r="T6" s="22">
        <v>1.4583333333333333</v>
      </c>
      <c r="W6" s="92" t="s">
        <v>147</v>
      </c>
      <c r="X6" s="88" t="s">
        <v>148</v>
      </c>
      <c r="Y6" s="86" t="s">
        <v>42</v>
      </c>
      <c r="Z6" s="86" t="s">
        <v>149</v>
      </c>
      <c r="AA6" s="86" t="s">
        <v>84</v>
      </c>
    </row>
    <row r="7" spans="2:27" ht="20.100000000000001" customHeight="1" thickBot="1" x14ac:dyDescent="0.3">
      <c r="B7" s="152" t="s">
        <v>3</v>
      </c>
      <c r="C7" s="153"/>
      <c r="D7" s="154"/>
      <c r="E7" s="132"/>
      <c r="F7" s="133"/>
      <c r="G7" s="133"/>
      <c r="H7" s="133"/>
      <c r="I7" s="133"/>
      <c r="J7" s="133"/>
      <c r="K7" s="133"/>
      <c r="L7" s="133"/>
      <c r="M7" s="134"/>
      <c r="N7" s="36"/>
      <c r="O7" s="21"/>
      <c r="Q7" s="21"/>
      <c r="T7" s="21"/>
      <c r="W7" s="92" t="s">
        <v>105</v>
      </c>
      <c r="X7" s="88" t="s">
        <v>69</v>
      </c>
      <c r="Y7" s="86" t="s">
        <v>71</v>
      </c>
      <c r="Z7" s="86" t="s">
        <v>150</v>
      </c>
      <c r="AA7" s="86" t="s">
        <v>41</v>
      </c>
    </row>
    <row r="8" spans="2:27" ht="20.100000000000001" customHeight="1" thickBot="1" x14ac:dyDescent="0.3">
      <c r="B8" s="152" t="s">
        <v>4</v>
      </c>
      <c r="C8" s="153"/>
      <c r="D8" s="43"/>
      <c r="E8" s="132"/>
      <c r="F8" s="133"/>
      <c r="G8" s="133"/>
      <c r="H8" s="133"/>
      <c r="I8" s="133"/>
      <c r="J8" s="133"/>
      <c r="K8" s="155"/>
      <c r="L8" s="43"/>
      <c r="M8" s="17"/>
      <c r="N8" s="37"/>
      <c r="O8" s="23" t="s">
        <v>65</v>
      </c>
      <c r="T8" s="23" t="s">
        <v>65</v>
      </c>
      <c r="W8" s="92" t="s">
        <v>151</v>
      </c>
      <c r="X8" s="88" t="s">
        <v>80</v>
      </c>
      <c r="Y8" s="86" t="s">
        <v>57</v>
      </c>
      <c r="Z8" s="86" t="s">
        <v>152</v>
      </c>
      <c r="AA8" s="86" t="s">
        <v>78</v>
      </c>
    </row>
    <row r="9" spans="2:27" ht="20.100000000000001" customHeight="1" thickBot="1" x14ac:dyDescent="0.3">
      <c r="B9" s="18" t="s">
        <v>31</v>
      </c>
      <c r="C9" s="19"/>
      <c r="D9" s="19"/>
      <c r="E9" s="132"/>
      <c r="F9" s="133"/>
      <c r="G9" s="133"/>
      <c r="H9" s="133"/>
      <c r="I9" s="133"/>
      <c r="J9" s="133"/>
      <c r="K9" s="155"/>
      <c r="L9" s="43"/>
      <c r="M9" s="17"/>
      <c r="N9" s="37"/>
      <c r="O9" s="22">
        <v>0.30208333333333331</v>
      </c>
      <c r="T9" s="22">
        <v>0.30208333333333331</v>
      </c>
      <c r="W9" s="92" t="s">
        <v>106</v>
      </c>
      <c r="X9" s="88" t="s">
        <v>70</v>
      </c>
      <c r="Y9" s="88" t="s">
        <v>49</v>
      </c>
      <c r="Z9" s="86" t="s">
        <v>153</v>
      </c>
      <c r="AA9" s="86" t="s">
        <v>0</v>
      </c>
    </row>
    <row r="10" spans="2:27" ht="20.100000000000001" customHeight="1" thickBot="1" x14ac:dyDescent="0.3">
      <c r="B10" s="174" t="s">
        <v>5</v>
      </c>
      <c r="C10" s="144"/>
      <c r="D10" s="145"/>
      <c r="E10" s="143" t="s">
        <v>89</v>
      </c>
      <c r="F10" s="144"/>
      <c r="G10" s="144"/>
      <c r="H10" s="144"/>
      <c r="I10" s="144"/>
      <c r="J10" s="144"/>
      <c r="K10" s="145"/>
      <c r="L10" s="44"/>
      <c r="M10" s="48"/>
      <c r="N10" s="37"/>
      <c r="O10" s="21"/>
      <c r="T10" s="21"/>
      <c r="W10" s="92" t="s">
        <v>154</v>
      </c>
      <c r="X10" s="87" t="s">
        <v>155</v>
      </c>
      <c r="Y10" s="86" t="s">
        <v>73</v>
      </c>
      <c r="Z10" s="86" t="s">
        <v>156</v>
      </c>
      <c r="AA10" s="86" t="s">
        <v>44</v>
      </c>
    </row>
    <row r="11" spans="2:27" ht="20.100000000000001" customHeight="1" thickBot="1" x14ac:dyDescent="0.3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37"/>
      <c r="O11" s="23" t="s">
        <v>33</v>
      </c>
      <c r="T11" s="23" t="s">
        <v>33</v>
      </c>
      <c r="W11" s="92" t="s">
        <v>157</v>
      </c>
      <c r="X11" s="87" t="s">
        <v>158</v>
      </c>
      <c r="Y11" s="86" t="s">
        <v>43</v>
      </c>
      <c r="Z11" s="87" t="s">
        <v>159</v>
      </c>
      <c r="AA11" s="88" t="s">
        <v>200</v>
      </c>
    </row>
    <row r="12" spans="2:27" ht="20.100000000000001" customHeight="1" thickBot="1" x14ac:dyDescent="0.3">
      <c r="B12" s="141" t="s">
        <v>6</v>
      </c>
      <c r="C12" s="141" t="s">
        <v>7</v>
      </c>
      <c r="D12" s="177" t="s">
        <v>8</v>
      </c>
      <c r="E12" s="178"/>
      <c r="F12" s="178"/>
      <c r="G12" s="178"/>
      <c r="H12" s="178"/>
      <c r="I12" s="178"/>
      <c r="J12" s="178"/>
      <c r="K12" s="177" t="s">
        <v>88</v>
      </c>
      <c r="L12" s="179"/>
      <c r="M12" s="141" t="s">
        <v>9</v>
      </c>
      <c r="O12" s="22">
        <v>4.1666666666666664E-2</v>
      </c>
      <c r="T12" s="22">
        <v>4.1666666666666664E-2</v>
      </c>
      <c r="W12" s="92" t="s">
        <v>160</v>
      </c>
      <c r="X12" s="86"/>
      <c r="Y12" s="87" t="s">
        <v>39</v>
      </c>
      <c r="Z12" s="87" t="s">
        <v>53</v>
      </c>
      <c r="AA12" s="88" t="s">
        <v>46</v>
      </c>
    </row>
    <row r="13" spans="2:27" ht="20.100000000000001" customHeight="1" thickBot="1" x14ac:dyDescent="0.3">
      <c r="B13" s="142"/>
      <c r="C13" s="142"/>
      <c r="D13" s="182" t="s">
        <v>91</v>
      </c>
      <c r="E13" s="184" t="s">
        <v>92</v>
      </c>
      <c r="F13" s="148" t="s">
        <v>10</v>
      </c>
      <c r="G13" s="188" t="s">
        <v>86</v>
      </c>
      <c r="H13" s="184" t="s">
        <v>93</v>
      </c>
      <c r="I13" s="40"/>
      <c r="J13" s="148" t="s">
        <v>87</v>
      </c>
      <c r="K13" s="141" t="s">
        <v>11</v>
      </c>
      <c r="L13" s="146" t="s">
        <v>12</v>
      </c>
      <c r="M13" s="142"/>
      <c r="O13" s="22">
        <v>8.3333333333333329E-2</v>
      </c>
      <c r="T13" s="22">
        <v>8.3333333333333329E-2</v>
      </c>
      <c r="W13" s="92" t="s">
        <v>161</v>
      </c>
      <c r="X13" s="86"/>
      <c r="Y13" s="89"/>
      <c r="Z13" s="89" t="s">
        <v>162</v>
      </c>
      <c r="AA13" s="86" t="s">
        <v>48</v>
      </c>
    </row>
    <row r="14" spans="2:27" ht="20.100000000000001" customHeight="1" thickBot="1" x14ac:dyDescent="0.3">
      <c r="B14" s="142"/>
      <c r="C14" s="142"/>
      <c r="D14" s="183"/>
      <c r="E14" s="185"/>
      <c r="F14" s="149"/>
      <c r="G14" s="189"/>
      <c r="H14" s="185"/>
      <c r="I14" s="41"/>
      <c r="J14" s="149"/>
      <c r="K14" s="142"/>
      <c r="L14" s="147"/>
      <c r="M14" s="142"/>
      <c r="N14" s="38"/>
      <c r="W14" s="92" t="s">
        <v>163</v>
      </c>
      <c r="X14" s="86"/>
      <c r="Y14" s="86"/>
      <c r="Z14" s="87" t="s">
        <v>50</v>
      </c>
      <c r="AA14" s="88" t="s">
        <v>51</v>
      </c>
    </row>
    <row r="15" spans="2:27" ht="20.100000000000001" customHeight="1" thickBot="1" x14ac:dyDescent="0.3">
      <c r="B15" s="142"/>
      <c r="C15" s="142"/>
      <c r="D15" s="183"/>
      <c r="E15" s="186"/>
      <c r="F15" s="150"/>
      <c r="G15" s="190"/>
      <c r="H15" s="186"/>
      <c r="I15" s="42"/>
      <c r="J15" s="150"/>
      <c r="K15" s="142"/>
      <c r="L15" s="147"/>
      <c r="M15" s="142"/>
      <c r="N15" s="38"/>
      <c r="O15" s="23" t="s">
        <v>96</v>
      </c>
      <c r="T15" s="23" t="s">
        <v>96</v>
      </c>
      <c r="W15" s="92" t="s">
        <v>164</v>
      </c>
      <c r="X15" s="86"/>
      <c r="Y15" s="86"/>
      <c r="Z15" s="87" t="s">
        <v>165</v>
      </c>
      <c r="AA15" s="88" t="s">
        <v>54</v>
      </c>
    </row>
    <row r="16" spans="2:27" ht="20.100000000000001" customHeight="1" thickBot="1" x14ac:dyDescent="0.3">
      <c r="B16" s="142"/>
      <c r="C16" s="142"/>
      <c r="D16" s="183"/>
      <c r="E16" s="187"/>
      <c r="F16" s="151"/>
      <c r="G16" s="191"/>
      <c r="H16" s="187"/>
      <c r="I16" s="66"/>
      <c r="J16" s="151"/>
      <c r="K16" s="142"/>
      <c r="L16" s="147"/>
      <c r="M16" s="142"/>
      <c r="N16" s="38"/>
      <c r="O16" s="23"/>
      <c r="T16" s="23"/>
      <c r="W16" s="92" t="s">
        <v>107</v>
      </c>
      <c r="X16" s="86"/>
      <c r="Y16" s="86"/>
      <c r="Z16" s="91" t="s">
        <v>75</v>
      </c>
      <c r="AA16" s="88" t="s">
        <v>55</v>
      </c>
    </row>
    <row r="17" spans="2:27" ht="20.100000000000001" customHeight="1" thickBot="1" x14ac:dyDescent="0.3">
      <c r="B17" s="75">
        <v>1</v>
      </c>
      <c r="C17" s="76" t="s">
        <v>14</v>
      </c>
      <c r="D17" s="77"/>
      <c r="E17" s="78"/>
      <c r="F17" s="79" t="str">
        <f t="shared" ref="F17:F45" si="0">IF(D17="","",IF(G17="",IF(E17-D17&gt;$O$9,$O$12,""),IF(G17-E17&gt;$O$13,$O$13,IF(G17-E17&lt;$O$12,$O$12,G17-E17))))</f>
        <v/>
      </c>
      <c r="G17" s="80"/>
      <c r="H17" s="78"/>
      <c r="I17" s="81">
        <f t="shared" ref="I17:I45" si="1">IF(G17="",IF(E17-D17&gt;$O$9,E17-D17-$O$12,E17-D17),IF(G17-E17&lt;F17,H17-D17-F17,(E17-D17)+(H17-G17)))</f>
        <v>0</v>
      </c>
      <c r="J17" s="82" t="str">
        <f t="shared" ref="J17:J45" si="2">IF(D17="","",IF(M17="",IF(I17&gt;$O$20,$O$20,I17),IF(OR(M17="Feriado",M17="Ponto Facultativo",M17="Ponto Facultativo - Meio Período"),IF(M17="Ponto Facultativo - Meio Período",IF(I17&lt;$O$23,$O$24+I17,IF(I17&gt;$O$20,$O$20,I17)),I17),$O$31)))</f>
        <v/>
      </c>
      <c r="K17" s="82" t="str">
        <f>IF(J17="","",IF(OR(C17="sábado",C17="domingo",M17="Feriado"),J17,IF(J17&gt;$Q$3,J17-$Q$3,"")))</f>
        <v/>
      </c>
      <c r="L17" s="103">
        <f>IF(OR(C17="sábado",C17="domingo",M17&lt;&gt;""),IF(M17="Ponto Facultativo - Meio Período",IF(J17="",$O$23,IF(J17&lt;$O$23,$O$23-J17,"")),""),IF(J17="",$Q$3,IF(J17&lt;$Q$3,$Q$3-J17,"")))</f>
        <v>0.33333333333333331</v>
      </c>
      <c r="M17" s="96"/>
      <c r="N17" s="38"/>
      <c r="O17" s="22">
        <v>0.29166666666666669</v>
      </c>
      <c r="T17" s="22">
        <v>0.29166666666666669</v>
      </c>
      <c r="W17" s="92" t="s">
        <v>166</v>
      </c>
      <c r="X17" s="86"/>
      <c r="Y17" s="86"/>
      <c r="Z17" s="91" t="s">
        <v>167</v>
      </c>
      <c r="AA17" s="88" t="s">
        <v>56</v>
      </c>
    </row>
    <row r="18" spans="2:27" ht="19.5" customHeight="1" thickBot="1" x14ac:dyDescent="0.3">
      <c r="B18" s="27">
        <v>2</v>
      </c>
      <c r="C18" s="65" t="s">
        <v>15</v>
      </c>
      <c r="D18" s="63"/>
      <c r="E18" s="3"/>
      <c r="F18" s="50" t="str">
        <f t="shared" si="0"/>
        <v/>
      </c>
      <c r="G18" s="28"/>
      <c r="H18" s="3"/>
      <c r="I18" s="53">
        <f t="shared" si="1"/>
        <v>0</v>
      </c>
      <c r="J18" s="49" t="str">
        <f t="shared" si="2"/>
        <v/>
      </c>
      <c r="K18" s="100" t="str">
        <f>IF(J18="","",IF(OR(C18="sábado",C18="domingo",M18="Feriado"),J18,IF(J18&gt;$Q$3,J18-$Q$3,"")))</f>
        <v/>
      </c>
      <c r="L18" s="104" t="str">
        <f>IF(OR(C18="sábado",C18="domingo",M18&lt;&gt;""),IF(M18="Ponto Facultativo - Meio Período",IF(J18="",$O$23,IF(J18&lt;$O$23,$O$23-J18,"")),""),IF(J18="",$Q$3,IF(J18&lt;$Q$3,$Q$3-J18,"")))</f>
        <v/>
      </c>
      <c r="M18" s="97"/>
      <c r="N18" s="38"/>
      <c r="W18" s="92" t="s">
        <v>168</v>
      </c>
      <c r="X18" s="86"/>
      <c r="Y18" s="86"/>
      <c r="Z18" s="89" t="s">
        <v>169</v>
      </c>
      <c r="AA18" s="86" t="s">
        <v>58</v>
      </c>
    </row>
    <row r="19" spans="2:27" ht="20.100000000000001" customHeight="1" thickBot="1" x14ac:dyDescent="0.3">
      <c r="B19" s="27">
        <v>3</v>
      </c>
      <c r="C19" s="65" t="s">
        <v>16</v>
      </c>
      <c r="D19" s="63"/>
      <c r="E19" s="3"/>
      <c r="F19" s="50" t="str">
        <f t="shared" si="0"/>
        <v/>
      </c>
      <c r="G19" s="28"/>
      <c r="H19" s="3"/>
      <c r="I19" s="53">
        <f t="shared" si="1"/>
        <v>0</v>
      </c>
      <c r="J19" s="49" t="str">
        <f t="shared" si="2"/>
        <v/>
      </c>
      <c r="K19" s="100" t="str">
        <f t="shared" ref="K19:K45" si="3">IF(J19="","",IF(OR(C19="sábado",C19="domingo",M19="Feriado"),J19,IF(J19&gt;$Q$3,J19-$Q$3,"")))</f>
        <v/>
      </c>
      <c r="L19" s="104" t="str">
        <f t="shared" ref="L19:L45" si="4">IF(OR(C19="sábado",C19="domingo",M19&lt;&gt;""),IF(M19="Ponto Facultativo - Meio Período",IF(J19="",$O$23,IF(J19&lt;$O$23,$O$23-J19,"")),""),IF(J19="",$Q$3,IF(J19&lt;$Q$3,$Q$3-J19,"")))</f>
        <v/>
      </c>
      <c r="M19" s="97"/>
      <c r="N19" s="33"/>
      <c r="O19" s="23" t="s">
        <v>77</v>
      </c>
      <c r="T19" s="23" t="s">
        <v>77</v>
      </c>
      <c r="W19" s="92" t="s">
        <v>170</v>
      </c>
      <c r="X19" s="86"/>
      <c r="Y19" s="86"/>
      <c r="Z19" s="86" t="s">
        <v>74</v>
      </c>
      <c r="AA19" s="86" t="s">
        <v>59</v>
      </c>
    </row>
    <row r="20" spans="2:27" ht="20.100000000000001" customHeight="1" thickBot="1" x14ac:dyDescent="0.3">
      <c r="B20" s="58">
        <v>4</v>
      </c>
      <c r="C20" s="64" t="s">
        <v>17</v>
      </c>
      <c r="D20" s="62"/>
      <c r="E20" s="60"/>
      <c r="F20" s="61" t="str">
        <f t="shared" si="0"/>
        <v/>
      </c>
      <c r="G20" s="59"/>
      <c r="H20" s="60"/>
      <c r="I20" s="56">
        <f t="shared" si="1"/>
        <v>0</v>
      </c>
      <c r="J20" s="57" t="str">
        <f t="shared" si="2"/>
        <v/>
      </c>
      <c r="K20" s="101" t="str">
        <f t="shared" si="3"/>
        <v/>
      </c>
      <c r="L20" s="105">
        <f t="shared" si="4"/>
        <v>0.33333333333333331</v>
      </c>
      <c r="M20" s="98"/>
      <c r="N20" s="33"/>
      <c r="O20" s="22">
        <v>0.41666666666666669</v>
      </c>
      <c r="T20" s="22">
        <v>0.41666666666666669</v>
      </c>
      <c r="W20" s="92" t="s">
        <v>171</v>
      </c>
      <c r="X20" s="86"/>
      <c r="Y20" s="86"/>
      <c r="Z20" s="86"/>
      <c r="AA20" s="86" t="s">
        <v>100</v>
      </c>
    </row>
    <row r="21" spans="2:27" ht="20.100000000000001" customHeight="1" thickBot="1" x14ac:dyDescent="0.3">
      <c r="B21" s="58">
        <v>5</v>
      </c>
      <c r="C21" s="64" t="s">
        <v>18</v>
      </c>
      <c r="D21" s="62"/>
      <c r="E21" s="60"/>
      <c r="F21" s="61" t="str">
        <f t="shared" si="0"/>
        <v/>
      </c>
      <c r="G21" s="59"/>
      <c r="H21" s="60"/>
      <c r="I21" s="56">
        <f t="shared" si="1"/>
        <v>0</v>
      </c>
      <c r="J21" s="57" t="str">
        <f t="shared" si="2"/>
        <v/>
      </c>
      <c r="K21" s="101" t="str">
        <f t="shared" si="3"/>
        <v/>
      </c>
      <c r="L21" s="105">
        <f t="shared" si="4"/>
        <v>0.33333333333333331</v>
      </c>
      <c r="M21" s="98"/>
      <c r="N21" s="33"/>
      <c r="W21" s="92" t="s">
        <v>172</v>
      </c>
      <c r="X21" s="86"/>
      <c r="Y21" s="86"/>
      <c r="Z21" s="86"/>
      <c r="AA21" s="86" t="s">
        <v>82</v>
      </c>
    </row>
    <row r="22" spans="2:27" ht="20.100000000000001" customHeight="1" thickBot="1" x14ac:dyDescent="0.3">
      <c r="B22" s="27">
        <v>6</v>
      </c>
      <c r="C22" s="65" t="s">
        <v>19</v>
      </c>
      <c r="D22" s="63"/>
      <c r="E22" s="3"/>
      <c r="F22" s="50" t="str">
        <f t="shared" si="0"/>
        <v/>
      </c>
      <c r="G22" s="28"/>
      <c r="H22" s="3"/>
      <c r="I22" s="53">
        <f t="shared" si="1"/>
        <v>0</v>
      </c>
      <c r="J22" s="49" t="str">
        <f t="shared" si="2"/>
        <v/>
      </c>
      <c r="K22" s="100" t="str">
        <f t="shared" si="3"/>
        <v/>
      </c>
      <c r="L22" s="104" t="str">
        <f t="shared" si="4"/>
        <v/>
      </c>
      <c r="M22" s="97" t="s">
        <v>60</v>
      </c>
      <c r="N22" s="33"/>
      <c r="O22" s="23" t="s">
        <v>85</v>
      </c>
      <c r="T22" s="23" t="s">
        <v>85</v>
      </c>
      <c r="W22" s="92" t="s">
        <v>173</v>
      </c>
      <c r="X22" s="86"/>
      <c r="Y22" s="83"/>
      <c r="Z22" s="88"/>
      <c r="AA22" s="87" t="s">
        <v>60</v>
      </c>
    </row>
    <row r="23" spans="2:27" ht="20.100000000000001" customHeight="1" thickBot="1" x14ac:dyDescent="0.3">
      <c r="B23" s="27">
        <v>7</v>
      </c>
      <c r="C23" s="65" t="s">
        <v>13</v>
      </c>
      <c r="D23" s="63"/>
      <c r="E23" s="3"/>
      <c r="F23" s="50" t="str">
        <f t="shared" si="0"/>
        <v/>
      </c>
      <c r="G23" s="28"/>
      <c r="H23" s="3"/>
      <c r="I23" s="53">
        <f t="shared" si="1"/>
        <v>0</v>
      </c>
      <c r="J23" s="49" t="str">
        <f t="shared" si="2"/>
        <v/>
      </c>
      <c r="K23" s="100" t="str">
        <f t="shared" si="3"/>
        <v/>
      </c>
      <c r="L23" s="104" t="str">
        <f t="shared" si="4"/>
        <v/>
      </c>
      <c r="M23" s="97" t="s">
        <v>0</v>
      </c>
      <c r="N23" s="33"/>
      <c r="O23" s="22">
        <v>0.16666666666666666</v>
      </c>
      <c r="T23" s="22">
        <v>0.16666666666666666</v>
      </c>
      <c r="W23" s="92" t="s">
        <v>108</v>
      </c>
      <c r="X23" s="86"/>
      <c r="Y23" s="83"/>
      <c r="Z23" s="88"/>
      <c r="AA23" s="107" t="s">
        <v>201</v>
      </c>
    </row>
    <row r="24" spans="2:27" ht="20.100000000000001" customHeight="1" thickBot="1" x14ac:dyDescent="0.3">
      <c r="B24" s="27">
        <v>8</v>
      </c>
      <c r="C24" s="65" t="s">
        <v>14</v>
      </c>
      <c r="D24" s="63"/>
      <c r="E24" s="3"/>
      <c r="F24" s="50" t="str">
        <f t="shared" si="0"/>
        <v/>
      </c>
      <c r="G24" s="28"/>
      <c r="H24" s="3"/>
      <c r="I24" s="53">
        <f t="shared" si="1"/>
        <v>0</v>
      </c>
      <c r="J24" s="49" t="str">
        <f t="shared" si="2"/>
        <v/>
      </c>
      <c r="K24" s="100" t="str">
        <f t="shared" si="3"/>
        <v/>
      </c>
      <c r="L24" s="104" t="str">
        <f t="shared" si="4"/>
        <v/>
      </c>
      <c r="M24" s="97" t="s">
        <v>60</v>
      </c>
      <c r="N24" s="33"/>
      <c r="W24" s="92" t="s">
        <v>109</v>
      </c>
      <c r="X24" s="86"/>
      <c r="Y24" s="83"/>
      <c r="Z24" s="88"/>
      <c r="AA24" s="86" t="s">
        <v>61</v>
      </c>
    </row>
    <row r="25" spans="2:27" ht="20.100000000000001" customHeight="1" thickBot="1" x14ac:dyDescent="0.3">
      <c r="B25" s="27">
        <v>9</v>
      </c>
      <c r="C25" s="65" t="s">
        <v>15</v>
      </c>
      <c r="D25" s="63"/>
      <c r="E25" s="3"/>
      <c r="F25" s="50" t="str">
        <f t="shared" si="0"/>
        <v/>
      </c>
      <c r="G25" s="28"/>
      <c r="H25" s="3"/>
      <c r="I25" s="53">
        <f t="shared" si="1"/>
        <v>0</v>
      </c>
      <c r="J25" s="49" t="str">
        <f t="shared" si="2"/>
        <v/>
      </c>
      <c r="K25" s="100" t="str">
        <f t="shared" si="3"/>
        <v/>
      </c>
      <c r="L25" s="104" t="str">
        <f t="shared" si="4"/>
        <v/>
      </c>
      <c r="M25" s="97"/>
      <c r="N25" s="33"/>
      <c r="W25" s="92" t="s">
        <v>110</v>
      </c>
      <c r="X25" s="86"/>
      <c r="Y25" s="83"/>
      <c r="Z25" s="88"/>
      <c r="AA25" s="86" t="s">
        <v>62</v>
      </c>
    </row>
    <row r="26" spans="2:27" ht="20.100000000000001" customHeight="1" thickBot="1" x14ac:dyDescent="0.3">
      <c r="B26" s="27">
        <v>10</v>
      </c>
      <c r="C26" s="65" t="s">
        <v>16</v>
      </c>
      <c r="D26" s="63"/>
      <c r="E26" s="3"/>
      <c r="F26" s="50" t="str">
        <f t="shared" si="0"/>
        <v/>
      </c>
      <c r="G26" s="28"/>
      <c r="H26" s="3"/>
      <c r="I26" s="53">
        <f t="shared" si="1"/>
        <v>0</v>
      </c>
      <c r="J26" s="49" t="str">
        <f t="shared" si="2"/>
        <v/>
      </c>
      <c r="K26" s="100" t="str">
        <f t="shared" si="3"/>
        <v/>
      </c>
      <c r="L26" s="104" t="str">
        <f t="shared" si="4"/>
        <v/>
      </c>
      <c r="M26" s="97"/>
      <c r="N26" s="33"/>
      <c r="O26" s="30"/>
      <c r="W26" s="92" t="s">
        <v>111</v>
      </c>
      <c r="X26" s="86"/>
      <c r="Y26" s="83"/>
      <c r="Z26" s="88"/>
      <c r="AA26" s="87" t="s">
        <v>83</v>
      </c>
    </row>
    <row r="27" spans="2:27" ht="20.100000000000001" customHeight="1" thickBot="1" x14ac:dyDescent="0.3">
      <c r="B27" s="58">
        <v>11</v>
      </c>
      <c r="C27" s="64" t="s">
        <v>17</v>
      </c>
      <c r="D27" s="62"/>
      <c r="E27" s="60"/>
      <c r="F27" s="61" t="str">
        <f t="shared" si="0"/>
        <v/>
      </c>
      <c r="G27" s="59"/>
      <c r="H27" s="60"/>
      <c r="I27" s="56">
        <f t="shared" si="1"/>
        <v>0</v>
      </c>
      <c r="J27" s="57" t="str">
        <f t="shared" si="2"/>
        <v/>
      </c>
      <c r="K27" s="101" t="str">
        <f t="shared" si="3"/>
        <v/>
      </c>
      <c r="L27" s="105">
        <f t="shared" si="4"/>
        <v>0.33333333333333331</v>
      </c>
      <c r="M27" s="98"/>
      <c r="N27" s="33"/>
      <c r="O27" s="1" t="s">
        <v>21</v>
      </c>
      <c r="W27" s="92" t="s">
        <v>174</v>
      </c>
      <c r="X27" s="86"/>
      <c r="Y27" s="83"/>
      <c r="Z27" s="88"/>
      <c r="AA27" s="87" t="s">
        <v>63</v>
      </c>
    </row>
    <row r="28" spans="2:27" ht="20.100000000000001" customHeight="1" thickBot="1" x14ac:dyDescent="0.3">
      <c r="B28" s="58">
        <v>12</v>
      </c>
      <c r="C28" s="64" t="s">
        <v>18</v>
      </c>
      <c r="D28" s="62"/>
      <c r="E28" s="60"/>
      <c r="F28" s="61" t="str">
        <f t="shared" si="0"/>
        <v/>
      </c>
      <c r="G28" s="59"/>
      <c r="H28" s="60"/>
      <c r="I28" s="56">
        <f t="shared" si="1"/>
        <v>0</v>
      </c>
      <c r="J28" s="57" t="str">
        <f t="shared" si="2"/>
        <v/>
      </c>
      <c r="K28" s="101" t="str">
        <f t="shared" si="3"/>
        <v/>
      </c>
      <c r="L28" s="105">
        <f t="shared" si="4"/>
        <v>0.33333333333333331</v>
      </c>
      <c r="M28" s="98"/>
      <c r="N28" s="33"/>
      <c r="O28" s="1" t="s">
        <v>12</v>
      </c>
      <c r="W28" s="93" t="s">
        <v>175</v>
      </c>
      <c r="X28" s="86"/>
      <c r="Y28" s="83"/>
      <c r="Z28" s="88"/>
      <c r="AA28" s="95"/>
    </row>
    <row r="29" spans="2:27" ht="20.100000000000001" customHeight="1" thickBot="1" x14ac:dyDescent="0.3">
      <c r="B29" s="58">
        <v>13</v>
      </c>
      <c r="C29" s="64" t="s">
        <v>19</v>
      </c>
      <c r="D29" s="62"/>
      <c r="E29" s="60"/>
      <c r="F29" s="61" t="str">
        <f t="shared" si="0"/>
        <v/>
      </c>
      <c r="G29" s="59"/>
      <c r="H29" s="60"/>
      <c r="I29" s="56">
        <f t="shared" si="1"/>
        <v>0</v>
      </c>
      <c r="J29" s="57" t="str">
        <f t="shared" si="2"/>
        <v/>
      </c>
      <c r="K29" s="101" t="str">
        <f t="shared" si="3"/>
        <v/>
      </c>
      <c r="L29" s="105">
        <f t="shared" si="4"/>
        <v>0.33333333333333331</v>
      </c>
      <c r="M29" s="98"/>
      <c r="N29" s="33"/>
      <c r="W29" s="93" t="s">
        <v>176</v>
      </c>
      <c r="X29" s="86"/>
      <c r="Y29" s="83"/>
      <c r="Z29" s="88"/>
      <c r="AA29" s="95"/>
    </row>
    <row r="30" spans="2:27" ht="20.100000000000001" customHeight="1" thickBot="1" x14ac:dyDescent="0.3">
      <c r="B30" s="58">
        <v>14</v>
      </c>
      <c r="C30" s="64" t="s">
        <v>13</v>
      </c>
      <c r="D30" s="62"/>
      <c r="E30" s="60"/>
      <c r="F30" s="61" t="str">
        <f t="shared" si="0"/>
        <v/>
      </c>
      <c r="G30" s="59"/>
      <c r="H30" s="60"/>
      <c r="I30" s="56">
        <f t="shared" si="1"/>
        <v>0</v>
      </c>
      <c r="J30" s="57" t="str">
        <f t="shared" si="2"/>
        <v/>
      </c>
      <c r="K30" s="101" t="str">
        <f t="shared" si="3"/>
        <v/>
      </c>
      <c r="L30" s="105">
        <f t="shared" si="4"/>
        <v>0.33333333333333331</v>
      </c>
      <c r="M30" s="98"/>
      <c r="N30" s="33"/>
      <c r="O30" s="23" t="s">
        <v>99</v>
      </c>
      <c r="W30" s="93" t="s">
        <v>177</v>
      </c>
      <c r="X30" s="86"/>
      <c r="Y30" s="83"/>
      <c r="Z30" s="88"/>
      <c r="AA30" s="95"/>
    </row>
    <row r="31" spans="2:27" ht="20.100000000000001" customHeight="1" thickBot="1" x14ac:dyDescent="0.3">
      <c r="B31" s="58">
        <v>15</v>
      </c>
      <c r="C31" s="64" t="s">
        <v>14</v>
      </c>
      <c r="D31" s="62"/>
      <c r="E31" s="60"/>
      <c r="F31" s="61" t="str">
        <f t="shared" si="0"/>
        <v/>
      </c>
      <c r="G31" s="59"/>
      <c r="H31" s="60"/>
      <c r="I31" s="56">
        <f t="shared" si="1"/>
        <v>0</v>
      </c>
      <c r="J31" s="57" t="str">
        <f t="shared" si="2"/>
        <v/>
      </c>
      <c r="K31" s="101" t="str">
        <f t="shared" si="3"/>
        <v/>
      </c>
      <c r="L31" s="105">
        <f t="shared" si="4"/>
        <v>0.33333333333333331</v>
      </c>
      <c r="M31" s="98"/>
      <c r="N31" s="33"/>
      <c r="O31" s="22">
        <v>0.33333333333333331</v>
      </c>
      <c r="W31" s="93" t="s">
        <v>178</v>
      </c>
      <c r="X31" s="86"/>
      <c r="Y31" s="83"/>
      <c r="Z31" s="88"/>
      <c r="AA31" s="95"/>
    </row>
    <row r="32" spans="2:27" ht="20.100000000000001" customHeight="1" thickBot="1" x14ac:dyDescent="0.3">
      <c r="B32" s="27">
        <v>16</v>
      </c>
      <c r="C32" s="65" t="s">
        <v>15</v>
      </c>
      <c r="D32" s="63"/>
      <c r="E32" s="3"/>
      <c r="F32" s="50" t="str">
        <f t="shared" si="0"/>
        <v/>
      </c>
      <c r="G32" s="28"/>
      <c r="H32" s="3"/>
      <c r="I32" s="53">
        <f t="shared" si="1"/>
        <v>0</v>
      </c>
      <c r="J32" s="49" t="str">
        <f t="shared" si="2"/>
        <v/>
      </c>
      <c r="K32" s="100" t="str">
        <f t="shared" si="3"/>
        <v/>
      </c>
      <c r="L32" s="104" t="str">
        <f t="shared" si="4"/>
        <v/>
      </c>
      <c r="M32" s="97"/>
      <c r="N32" s="33"/>
      <c r="W32" s="93" t="s">
        <v>179</v>
      </c>
      <c r="X32" s="86"/>
      <c r="Y32" s="89"/>
      <c r="Z32" s="86"/>
      <c r="AA32" s="95"/>
    </row>
    <row r="33" spans="2:27" ht="20.100000000000001" customHeight="1" thickBot="1" x14ac:dyDescent="0.3">
      <c r="B33" s="27">
        <v>17</v>
      </c>
      <c r="C33" s="65" t="s">
        <v>16</v>
      </c>
      <c r="D33" s="63"/>
      <c r="E33" s="3"/>
      <c r="F33" s="50" t="str">
        <f t="shared" si="0"/>
        <v/>
      </c>
      <c r="G33" s="28"/>
      <c r="H33" s="3"/>
      <c r="I33" s="53">
        <f t="shared" si="1"/>
        <v>0</v>
      </c>
      <c r="J33" s="49" t="str">
        <f t="shared" si="2"/>
        <v/>
      </c>
      <c r="K33" s="100" t="str">
        <f t="shared" si="3"/>
        <v/>
      </c>
      <c r="L33" s="104" t="str">
        <f t="shared" si="4"/>
        <v/>
      </c>
      <c r="M33" s="97"/>
      <c r="N33" s="33"/>
      <c r="W33" s="93" t="s">
        <v>180</v>
      </c>
      <c r="X33" s="86"/>
      <c r="Y33" s="86"/>
      <c r="Z33" s="86"/>
      <c r="AA33" s="95"/>
    </row>
    <row r="34" spans="2:27" ht="20.100000000000001" customHeight="1" thickBot="1" x14ac:dyDescent="0.3">
      <c r="B34" s="58">
        <v>18</v>
      </c>
      <c r="C34" s="64" t="s">
        <v>17</v>
      </c>
      <c r="D34" s="62"/>
      <c r="E34" s="60"/>
      <c r="F34" s="61" t="str">
        <f t="shared" si="0"/>
        <v/>
      </c>
      <c r="G34" s="59"/>
      <c r="H34" s="60"/>
      <c r="I34" s="56">
        <f t="shared" si="1"/>
        <v>0</v>
      </c>
      <c r="J34" s="57" t="str">
        <f t="shared" si="2"/>
        <v/>
      </c>
      <c r="K34" s="101" t="str">
        <f t="shared" si="3"/>
        <v/>
      </c>
      <c r="L34" s="105">
        <f t="shared" si="4"/>
        <v>0.33333333333333331</v>
      </c>
      <c r="M34" s="98"/>
      <c r="N34" s="33"/>
      <c r="W34" s="93" t="s">
        <v>181</v>
      </c>
      <c r="X34" s="86"/>
      <c r="Y34" s="86"/>
      <c r="Z34" s="83"/>
      <c r="AA34" s="95"/>
    </row>
    <row r="35" spans="2:27" ht="20.100000000000001" customHeight="1" thickBot="1" x14ac:dyDescent="0.3">
      <c r="B35" s="58">
        <v>19</v>
      </c>
      <c r="C35" s="64" t="s">
        <v>18</v>
      </c>
      <c r="D35" s="62"/>
      <c r="E35" s="60"/>
      <c r="F35" s="61" t="str">
        <f t="shared" si="0"/>
        <v/>
      </c>
      <c r="G35" s="59"/>
      <c r="H35" s="60"/>
      <c r="I35" s="56">
        <f t="shared" si="1"/>
        <v>0</v>
      </c>
      <c r="J35" s="57" t="str">
        <f t="shared" si="2"/>
        <v/>
      </c>
      <c r="K35" s="101" t="str">
        <f t="shared" si="3"/>
        <v/>
      </c>
      <c r="L35" s="105">
        <f t="shared" si="4"/>
        <v>0.33333333333333331</v>
      </c>
      <c r="M35" s="98"/>
      <c r="N35" s="33"/>
      <c r="W35" s="93" t="s">
        <v>182</v>
      </c>
      <c r="X35" s="86"/>
      <c r="Y35" s="86"/>
      <c r="Z35" s="83"/>
      <c r="AA35" s="95"/>
    </row>
    <row r="36" spans="2:27" ht="20.100000000000001" customHeight="1" thickBot="1" x14ac:dyDescent="0.3">
      <c r="B36" s="58">
        <v>20</v>
      </c>
      <c r="C36" s="64" t="s">
        <v>19</v>
      </c>
      <c r="D36" s="62"/>
      <c r="E36" s="60"/>
      <c r="F36" s="61" t="str">
        <f t="shared" si="0"/>
        <v/>
      </c>
      <c r="G36" s="59"/>
      <c r="H36" s="60"/>
      <c r="I36" s="56">
        <f t="shared" si="1"/>
        <v>0</v>
      </c>
      <c r="J36" s="57" t="str">
        <f t="shared" si="2"/>
        <v/>
      </c>
      <c r="K36" s="101" t="str">
        <f t="shared" si="3"/>
        <v/>
      </c>
      <c r="L36" s="105">
        <f t="shared" si="4"/>
        <v>0.33333333333333331</v>
      </c>
      <c r="M36" s="98"/>
      <c r="N36" s="33"/>
      <c r="W36" s="93" t="s">
        <v>183</v>
      </c>
      <c r="X36" s="86"/>
      <c r="Y36" s="86"/>
      <c r="Z36" s="83"/>
      <c r="AA36" s="95"/>
    </row>
    <row r="37" spans="2:27" ht="20.100000000000001" customHeight="1" thickBot="1" x14ac:dyDescent="0.3">
      <c r="B37" s="192">
        <v>21</v>
      </c>
      <c r="C37" s="193" t="s">
        <v>13</v>
      </c>
      <c r="D37" s="194"/>
      <c r="E37" s="195"/>
      <c r="F37" s="196" t="str">
        <f t="shared" si="0"/>
        <v/>
      </c>
      <c r="G37" s="197"/>
      <c r="H37" s="195"/>
      <c r="I37" s="198">
        <f t="shared" si="1"/>
        <v>0</v>
      </c>
      <c r="J37" s="199" t="str">
        <f t="shared" si="2"/>
        <v/>
      </c>
      <c r="K37" s="200" t="str">
        <f t="shared" si="3"/>
        <v/>
      </c>
      <c r="L37" s="201">
        <f t="shared" si="4"/>
        <v>0.33333333333333331</v>
      </c>
      <c r="M37" s="202"/>
      <c r="N37" s="33"/>
      <c r="W37" s="93" t="s">
        <v>184</v>
      </c>
      <c r="X37" s="86"/>
      <c r="Y37" s="86"/>
      <c r="Z37" s="83"/>
      <c r="AA37" s="95"/>
    </row>
    <row r="38" spans="2:27" ht="20.100000000000001" customHeight="1" thickBot="1" x14ac:dyDescent="0.3">
      <c r="B38" s="192">
        <v>22</v>
      </c>
      <c r="C38" s="193" t="s">
        <v>14</v>
      </c>
      <c r="D38" s="194"/>
      <c r="E38" s="195"/>
      <c r="F38" s="196" t="str">
        <f t="shared" si="0"/>
        <v/>
      </c>
      <c r="G38" s="197"/>
      <c r="H38" s="195"/>
      <c r="I38" s="198">
        <f t="shared" si="1"/>
        <v>0</v>
      </c>
      <c r="J38" s="199" t="str">
        <f t="shared" si="2"/>
        <v/>
      </c>
      <c r="K38" s="200" t="str">
        <f t="shared" si="3"/>
        <v/>
      </c>
      <c r="L38" s="201">
        <f t="shared" si="4"/>
        <v>0.33333333333333331</v>
      </c>
      <c r="M38" s="202"/>
      <c r="N38" s="33"/>
      <c r="W38" s="93" t="s">
        <v>185</v>
      </c>
      <c r="X38" s="86"/>
      <c r="Y38" s="86"/>
      <c r="Z38" s="83"/>
      <c r="AA38" s="95"/>
    </row>
    <row r="39" spans="2:27" ht="20.100000000000001" customHeight="1" thickBot="1" x14ac:dyDescent="0.3">
      <c r="B39" s="27">
        <v>23</v>
      </c>
      <c r="C39" s="65" t="s">
        <v>15</v>
      </c>
      <c r="D39" s="63"/>
      <c r="E39" s="3"/>
      <c r="F39" s="50" t="str">
        <f t="shared" si="0"/>
        <v/>
      </c>
      <c r="G39" s="28"/>
      <c r="H39" s="3"/>
      <c r="I39" s="53">
        <f t="shared" si="1"/>
        <v>0</v>
      </c>
      <c r="J39" s="49" t="str">
        <f t="shared" si="2"/>
        <v/>
      </c>
      <c r="K39" s="100" t="str">
        <f t="shared" si="3"/>
        <v/>
      </c>
      <c r="L39" s="104" t="str">
        <f t="shared" si="4"/>
        <v/>
      </c>
      <c r="M39" s="97"/>
      <c r="N39" s="33"/>
      <c r="W39" s="93" t="s">
        <v>186</v>
      </c>
      <c r="X39" s="86"/>
      <c r="Y39" s="86"/>
      <c r="Z39" s="83"/>
      <c r="AA39" s="95"/>
    </row>
    <row r="40" spans="2:27" ht="20.100000000000001" customHeight="1" thickBot="1" x14ac:dyDescent="0.3">
      <c r="B40" s="27">
        <v>24</v>
      </c>
      <c r="C40" s="65" t="s">
        <v>16</v>
      </c>
      <c r="D40" s="63"/>
      <c r="E40" s="3"/>
      <c r="F40" s="50" t="str">
        <f t="shared" si="0"/>
        <v/>
      </c>
      <c r="G40" s="28"/>
      <c r="H40" s="3"/>
      <c r="I40" s="53">
        <f t="shared" si="1"/>
        <v>0</v>
      </c>
      <c r="J40" s="49" t="str">
        <f t="shared" si="2"/>
        <v/>
      </c>
      <c r="K40" s="100" t="str">
        <f t="shared" si="3"/>
        <v/>
      </c>
      <c r="L40" s="104" t="str">
        <f t="shared" si="4"/>
        <v/>
      </c>
      <c r="M40" s="97"/>
      <c r="N40" s="33"/>
      <c r="W40" s="93" t="s">
        <v>187</v>
      </c>
      <c r="X40" s="86"/>
      <c r="Y40" s="86"/>
      <c r="Z40" s="83"/>
      <c r="AA40" s="95"/>
    </row>
    <row r="41" spans="2:27" ht="20.100000000000001" customHeight="1" thickBot="1" x14ac:dyDescent="0.3">
      <c r="B41" s="58">
        <v>25</v>
      </c>
      <c r="C41" s="64" t="s">
        <v>17</v>
      </c>
      <c r="D41" s="62"/>
      <c r="E41" s="60"/>
      <c r="F41" s="61" t="str">
        <f t="shared" si="0"/>
        <v/>
      </c>
      <c r="G41" s="59"/>
      <c r="H41" s="60"/>
      <c r="I41" s="56">
        <f t="shared" si="1"/>
        <v>0</v>
      </c>
      <c r="J41" s="57" t="str">
        <f t="shared" si="2"/>
        <v/>
      </c>
      <c r="K41" s="101" t="str">
        <f t="shared" si="3"/>
        <v/>
      </c>
      <c r="L41" s="105">
        <f t="shared" si="4"/>
        <v>0.33333333333333331</v>
      </c>
      <c r="M41" s="98"/>
      <c r="N41" s="33"/>
      <c r="W41" s="93" t="s">
        <v>188</v>
      </c>
      <c r="X41" s="86"/>
      <c r="Y41" s="86"/>
      <c r="Z41" s="83"/>
      <c r="AA41" s="95"/>
    </row>
    <row r="42" spans="2:27" ht="20.100000000000001" customHeight="1" thickBot="1" x14ac:dyDescent="0.3">
      <c r="B42" s="58">
        <v>26</v>
      </c>
      <c r="C42" s="64" t="s">
        <v>18</v>
      </c>
      <c r="D42" s="62"/>
      <c r="E42" s="60"/>
      <c r="F42" s="61" t="str">
        <f t="shared" si="0"/>
        <v/>
      </c>
      <c r="G42" s="59"/>
      <c r="H42" s="60"/>
      <c r="I42" s="56">
        <f t="shared" si="1"/>
        <v>0</v>
      </c>
      <c r="J42" s="57" t="str">
        <f t="shared" si="2"/>
        <v/>
      </c>
      <c r="K42" s="101" t="str">
        <f t="shared" si="3"/>
        <v/>
      </c>
      <c r="L42" s="105">
        <f t="shared" si="4"/>
        <v>0.33333333333333331</v>
      </c>
      <c r="M42" s="98"/>
      <c r="N42" s="33"/>
      <c r="W42" s="93" t="s">
        <v>189</v>
      </c>
      <c r="X42" s="83"/>
      <c r="Y42" s="83"/>
      <c r="Z42" s="83"/>
      <c r="AA42" s="95"/>
    </row>
    <row r="43" spans="2:27" ht="20.100000000000001" customHeight="1" thickBot="1" x14ac:dyDescent="0.3">
      <c r="B43" s="58">
        <v>27</v>
      </c>
      <c r="C43" s="64" t="s">
        <v>19</v>
      </c>
      <c r="D43" s="62"/>
      <c r="E43" s="60"/>
      <c r="F43" s="61" t="str">
        <f t="shared" si="0"/>
        <v/>
      </c>
      <c r="G43" s="59"/>
      <c r="H43" s="60"/>
      <c r="I43" s="56">
        <f t="shared" si="1"/>
        <v>0</v>
      </c>
      <c r="J43" s="57" t="str">
        <f t="shared" si="2"/>
        <v/>
      </c>
      <c r="K43" s="101" t="str">
        <f t="shared" si="3"/>
        <v/>
      </c>
      <c r="L43" s="105">
        <f t="shared" si="4"/>
        <v>0.33333333333333331</v>
      </c>
      <c r="M43" s="98"/>
      <c r="N43" s="33"/>
      <c r="W43" s="93" t="s">
        <v>190</v>
      </c>
      <c r="X43" s="83"/>
      <c r="Y43" s="83"/>
      <c r="Z43" s="83"/>
      <c r="AA43" s="95"/>
    </row>
    <row r="44" spans="2:27" ht="20.100000000000001" customHeight="1" thickBot="1" x14ac:dyDescent="0.3">
      <c r="B44" s="58">
        <v>28</v>
      </c>
      <c r="C44" s="64" t="s">
        <v>13</v>
      </c>
      <c r="D44" s="62"/>
      <c r="E44" s="60"/>
      <c r="F44" s="61" t="str">
        <f t="shared" si="0"/>
        <v/>
      </c>
      <c r="G44" s="59"/>
      <c r="H44" s="60"/>
      <c r="I44" s="56">
        <f t="shared" si="1"/>
        <v>0</v>
      </c>
      <c r="J44" s="57" t="str">
        <f t="shared" si="2"/>
        <v/>
      </c>
      <c r="K44" s="101" t="str">
        <f t="shared" si="3"/>
        <v/>
      </c>
      <c r="L44" s="105">
        <f t="shared" si="4"/>
        <v>0.33333333333333331</v>
      </c>
      <c r="M44" s="98"/>
      <c r="N44" s="33"/>
      <c r="W44" s="93" t="s">
        <v>191</v>
      </c>
      <c r="X44" s="83"/>
      <c r="Y44" s="83"/>
      <c r="Z44" s="83"/>
      <c r="AA44" s="95"/>
    </row>
    <row r="45" spans="2:27" ht="20.100000000000001" customHeight="1" thickBot="1" x14ac:dyDescent="0.3">
      <c r="B45" s="58">
        <v>29</v>
      </c>
      <c r="C45" s="64" t="s">
        <v>14</v>
      </c>
      <c r="D45" s="62"/>
      <c r="E45" s="60"/>
      <c r="F45" s="61" t="str">
        <f t="shared" si="0"/>
        <v/>
      </c>
      <c r="G45" s="59"/>
      <c r="H45" s="60"/>
      <c r="I45" s="56">
        <f t="shared" si="1"/>
        <v>0</v>
      </c>
      <c r="J45" s="57" t="str">
        <f t="shared" si="2"/>
        <v/>
      </c>
      <c r="K45" s="101" t="str">
        <f t="shared" si="3"/>
        <v/>
      </c>
      <c r="L45" s="105">
        <f t="shared" si="4"/>
        <v>0.33333333333333331</v>
      </c>
      <c r="M45" s="98"/>
      <c r="N45" s="33"/>
      <c r="W45" s="93" t="s">
        <v>192</v>
      </c>
      <c r="X45" s="83"/>
      <c r="Y45" s="83"/>
      <c r="Z45" s="83"/>
      <c r="AA45" s="95"/>
    </row>
    <row r="46" spans="2:27" ht="20.100000000000001" customHeight="1" thickBot="1" x14ac:dyDescent="0.3">
      <c r="B46" s="67">
        <v>30</v>
      </c>
      <c r="C46" s="68" t="s">
        <v>15</v>
      </c>
      <c r="D46" s="69"/>
      <c r="E46" s="70"/>
      <c r="F46" s="71" t="str">
        <f t="shared" ref="F46" si="5">IF(D46="","",IF(G46="",IF(E46-D46&gt;$O$9,$O$12,""),IF(G46-E46&gt;$O$13,$O$13,IF(G46-E46&lt;$O$12,$O$12,G46-E46))))</f>
        <v/>
      </c>
      <c r="G46" s="72"/>
      <c r="H46" s="70"/>
      <c r="I46" s="73">
        <f t="shared" ref="I46" si="6">IF(G46="",IF(E46-D46&gt;$O$9,E46-D46-$O$12,E46-D46),IF(G46-E46&lt;F46,H46-D46-F46,(E46-D46)+(H46-G46)))</f>
        <v>0</v>
      </c>
      <c r="J46" s="74" t="str">
        <f t="shared" ref="J46" si="7">IF(D46="","",IF(M46="",IF(I46&gt;$O$20,$O$20,I46),IF(OR(M46="Feriado",M46="Ponto Facultativo",M46="Ponto Facultativo - Meio Período"),IF(M46="Ponto Facultativo - Meio Período",IF(I46&lt;$O$23,$O$24+I46,IF(I46&gt;$O$20,$O$20,I46)),I46),$O$31)))</f>
        <v/>
      </c>
      <c r="K46" s="102" t="str">
        <f t="shared" ref="K46" si="8">IF(J46="","",IF(OR(C46="sábado",C46="domingo",M46="Feriado"),J46,IF(J46&gt;$Q$3,J46-$Q$3,"")))</f>
        <v/>
      </c>
      <c r="L46" s="106" t="str">
        <f t="shared" ref="L46" si="9">IF(OR(C46="sábado",C46="domingo",M46&lt;&gt;""),IF(M46="Ponto Facultativo - Meio Período",IF(J46="",$O$23,IF(J46&lt;$O$23,$O$23-J46,"")),""),IF(J46="",$Q$3,IF(J46&lt;$Q$3,$Q$3-J46,"")))</f>
        <v/>
      </c>
      <c r="M46" s="99"/>
      <c r="N46" s="33"/>
      <c r="W46" s="93" t="s">
        <v>193</v>
      </c>
      <c r="X46" s="83"/>
      <c r="Y46" s="83"/>
      <c r="Z46" s="83"/>
      <c r="AA46" s="95"/>
    </row>
    <row r="47" spans="2:27" ht="20.100000000000001" customHeight="1" thickBot="1" x14ac:dyDescent="0.3">
      <c r="B47" s="26"/>
      <c r="C47" s="20"/>
      <c r="D47" s="21"/>
      <c r="E47" s="10"/>
      <c r="F47" s="10"/>
      <c r="G47" s="165" t="s">
        <v>20</v>
      </c>
      <c r="H47" s="166"/>
      <c r="I47" s="166"/>
      <c r="J47" s="167"/>
      <c r="K47" s="11" t="s">
        <v>21</v>
      </c>
      <c r="L47" s="12" t="s">
        <v>12</v>
      </c>
      <c r="N47" s="33"/>
      <c r="W47" s="93" t="s">
        <v>194</v>
      </c>
      <c r="X47" s="83"/>
      <c r="Y47" s="83"/>
      <c r="Z47" s="83"/>
      <c r="AA47" s="95"/>
    </row>
    <row r="48" spans="2:27" ht="20.100000000000001" customHeight="1" thickBot="1" x14ac:dyDescent="0.3">
      <c r="B48" s="25"/>
      <c r="C48" s="168" t="s">
        <v>22</v>
      </c>
      <c r="D48" s="170"/>
      <c r="E48" s="10"/>
      <c r="F48" s="10"/>
      <c r="G48" s="165"/>
      <c r="H48" s="166"/>
      <c r="I48" s="166"/>
      <c r="J48" s="167"/>
      <c r="K48" s="5">
        <f>SUM(K17:K46)</f>
        <v>0</v>
      </c>
      <c r="L48" s="6">
        <f>SUM(L17:L46)</f>
        <v>5.9999999999999982</v>
      </c>
      <c r="N48" s="33"/>
      <c r="W48" s="93" t="s">
        <v>195</v>
      </c>
      <c r="X48" s="83"/>
      <c r="Y48" s="83"/>
      <c r="Z48" s="83"/>
      <c r="AA48" s="95"/>
    </row>
    <row r="49" spans="2:27" ht="20.100000000000001" customHeight="1" thickBot="1" x14ac:dyDescent="0.3">
      <c r="B49" s="2"/>
      <c r="C49" s="171"/>
      <c r="D49" s="173"/>
      <c r="E49" s="10"/>
      <c r="F49" s="10"/>
      <c r="G49" s="168" t="s">
        <v>23</v>
      </c>
      <c r="H49" s="169"/>
      <c r="I49" s="169"/>
      <c r="J49" s="170"/>
      <c r="K49" s="8" t="s">
        <v>21</v>
      </c>
      <c r="L49" s="9" t="s">
        <v>12</v>
      </c>
      <c r="W49" s="93" t="s">
        <v>196</v>
      </c>
      <c r="X49" s="83"/>
      <c r="Y49" s="83"/>
      <c r="Z49" s="83"/>
      <c r="AA49" s="95"/>
    </row>
    <row r="50" spans="2:27" ht="20.100000000000001" customHeight="1" thickBot="1" x14ac:dyDescent="0.3">
      <c r="B50" s="2"/>
      <c r="C50" s="31"/>
      <c r="D50" s="32"/>
      <c r="E50" s="10"/>
      <c r="F50" s="10"/>
      <c r="G50" s="171"/>
      <c r="H50" s="172"/>
      <c r="I50" s="172"/>
      <c r="J50" s="173"/>
      <c r="K50" s="5">
        <f>IF(C50="Crédito",IF(K48&gt;0,K48,0),IF(K48&gt;0,IF(K48&gt;D50,K48-D50,0),0))</f>
        <v>0</v>
      </c>
      <c r="L50" s="6">
        <f>IF(C50="Crédito",IF(L48&gt;0,IF(L48&gt;D50,L48-D50,0),L48),IF(L48&gt;0,L48,0))</f>
        <v>5.9999999999999982</v>
      </c>
      <c r="W50" s="92" t="s">
        <v>112</v>
      </c>
      <c r="X50" s="83"/>
      <c r="Y50" s="83"/>
      <c r="Z50" s="83"/>
      <c r="AA50" s="95"/>
    </row>
    <row r="51" spans="2:27" ht="20.100000000000001" customHeight="1" thickBot="1" x14ac:dyDescent="0.3">
      <c r="B51" s="2"/>
      <c r="C51" s="20"/>
      <c r="D51" s="21"/>
      <c r="E51" s="21"/>
      <c r="F51" s="21"/>
      <c r="G51" s="21"/>
      <c r="K51" s="137" t="s">
        <v>24</v>
      </c>
      <c r="L51" s="138"/>
      <c r="W51" s="92" t="s">
        <v>113</v>
      </c>
      <c r="X51" s="89"/>
      <c r="Y51" s="83"/>
      <c r="Z51" s="83"/>
      <c r="AA51" s="95"/>
    </row>
    <row r="52" spans="2:27" ht="20.100000000000001" customHeight="1" thickBot="1" x14ac:dyDescent="0.3">
      <c r="B52" s="2"/>
      <c r="C52" s="20"/>
      <c r="D52" s="156" t="s">
        <v>90</v>
      </c>
      <c r="E52" s="157"/>
      <c r="F52" s="157"/>
      <c r="G52" s="157"/>
      <c r="H52" s="158"/>
      <c r="I52" s="51"/>
      <c r="J52" s="51"/>
      <c r="K52" s="54" t="str">
        <f>IF(L50&gt;K50,"Débito",IF(K50=L50,"","Crédito"))</f>
        <v>Débito</v>
      </c>
      <c r="L52" s="55">
        <f>IF(MINUTE(IF(L50&gt;K50,L50-K50,IF(K50=L50,0,K50-L50)))=0,IF(L50&gt;K50,L50-K50,IF(K50=L50,0,K50-L50)),ROUNDDOWN(IF(L50&gt;K50,L50-K50,IF(K50=L50,0,K50-L50))*24,0)*1/24)</f>
        <v>5.9999999999999982</v>
      </c>
      <c r="W52" s="92" t="s">
        <v>114</v>
      </c>
      <c r="X52" s="86"/>
      <c r="Y52" s="83"/>
      <c r="Z52" s="83"/>
      <c r="AA52" s="95"/>
    </row>
    <row r="53" spans="2:27" ht="20.100000000000001" customHeight="1" thickBot="1" x14ac:dyDescent="0.3">
      <c r="B53" s="2"/>
      <c r="C53" s="2"/>
      <c r="D53" s="159"/>
      <c r="E53" s="160"/>
      <c r="F53" s="160"/>
      <c r="G53" s="160"/>
      <c r="H53" s="161"/>
      <c r="I53" s="39"/>
      <c r="J53" s="51"/>
      <c r="K53" s="45"/>
      <c r="L53" s="46"/>
      <c r="W53" s="92" t="s">
        <v>115</v>
      </c>
      <c r="X53" s="86"/>
      <c r="Y53" s="89"/>
      <c r="Z53" s="83"/>
      <c r="AA53" s="95"/>
    </row>
    <row r="54" spans="2:27" ht="20.100000000000001" customHeight="1" thickBot="1" x14ac:dyDescent="0.3">
      <c r="B54" s="21"/>
      <c r="C54" s="21"/>
      <c r="D54" s="159"/>
      <c r="E54" s="160"/>
      <c r="F54" s="160"/>
      <c r="G54" s="160"/>
      <c r="H54" s="161"/>
      <c r="I54" s="47"/>
      <c r="J54" s="47"/>
      <c r="K54" s="180" t="s">
        <v>25</v>
      </c>
      <c r="L54" s="181"/>
      <c r="W54" s="92" t="s">
        <v>116</v>
      </c>
      <c r="X54" s="86"/>
      <c r="Y54" s="86"/>
      <c r="Z54" s="83"/>
      <c r="AA54" s="95"/>
    </row>
    <row r="55" spans="2:27" ht="20.100000000000001" customHeight="1" thickBot="1" x14ac:dyDescent="0.3">
      <c r="B55" s="21"/>
      <c r="C55" s="21"/>
      <c r="D55" s="159"/>
      <c r="E55" s="160"/>
      <c r="F55" s="160"/>
      <c r="G55" s="160"/>
      <c r="H55" s="161"/>
      <c r="I55" s="47"/>
      <c r="J55" s="47"/>
      <c r="K55" s="175">
        <f>IF(MINUTE(IF(C50="Débito",IF(K48&gt;0,IF(K48&gt;=D50,0,D50-K48),D50),0))=0,IF(C50="Débito",IF(K48&gt;0,IF(K48&gt;=D50,0,D50-K48),D50),0),ROUNDDOWN(IF(C50="Débito",IF(K48&gt;0,IF(K48&gt;=D50,0,D50-K48),D50),0)*24,0)*1/24)</f>
        <v>0</v>
      </c>
      <c r="L55" s="176"/>
      <c r="W55" s="92" t="s">
        <v>117</v>
      </c>
      <c r="X55" s="86"/>
      <c r="Y55" s="86"/>
      <c r="Z55" s="83"/>
      <c r="AA55" s="95"/>
    </row>
    <row r="56" spans="2:27" ht="20.100000000000001" customHeight="1" thickBot="1" x14ac:dyDescent="0.3">
      <c r="B56" s="21"/>
      <c r="C56" s="2"/>
      <c r="D56" s="159"/>
      <c r="E56" s="160"/>
      <c r="F56" s="160"/>
      <c r="G56" s="160"/>
      <c r="H56" s="161"/>
      <c r="I56" s="47"/>
      <c r="J56" s="47"/>
      <c r="K56" s="2"/>
      <c r="L56" s="2"/>
      <c r="W56" s="92" t="s">
        <v>118</v>
      </c>
      <c r="X56" s="86"/>
      <c r="Y56" s="86"/>
      <c r="Z56" s="83"/>
      <c r="AA56" s="95"/>
    </row>
    <row r="57" spans="2:27" ht="20.100000000000001" customHeight="1" thickBot="1" x14ac:dyDescent="0.3">
      <c r="B57" s="21"/>
      <c r="C57" s="2"/>
      <c r="D57" s="162"/>
      <c r="E57" s="163"/>
      <c r="F57" s="163"/>
      <c r="G57" s="163"/>
      <c r="H57" s="164"/>
      <c r="I57" s="47"/>
      <c r="J57" s="47"/>
      <c r="K57" s="2"/>
      <c r="L57" s="14"/>
      <c r="W57" s="92" t="s">
        <v>119</v>
      </c>
      <c r="X57" s="86"/>
      <c r="Y57" s="86"/>
      <c r="Z57" s="83"/>
      <c r="AA57" s="95"/>
    </row>
    <row r="58" spans="2:27" ht="20.100000000000001" customHeight="1" thickBot="1" x14ac:dyDescent="0.3">
      <c r="B58" s="21"/>
      <c r="C58" s="2"/>
      <c r="D58" s="2"/>
      <c r="E58" s="52"/>
      <c r="F58" s="52"/>
      <c r="G58" s="52"/>
      <c r="H58" s="52"/>
      <c r="I58" s="52"/>
      <c r="J58" s="52"/>
      <c r="K58" s="2"/>
      <c r="L58" s="21"/>
      <c r="W58" s="92" t="s">
        <v>120</v>
      </c>
      <c r="X58" s="86"/>
      <c r="Y58" s="86"/>
      <c r="Z58" s="83"/>
      <c r="AA58" s="95"/>
    </row>
    <row r="59" spans="2:27" ht="20.100000000000001" customHeight="1" thickBot="1" x14ac:dyDescent="0.3">
      <c r="C59" s="13" t="s">
        <v>26</v>
      </c>
      <c r="D59" s="2"/>
      <c r="E59" s="21"/>
      <c r="G59" s="13" t="s">
        <v>26</v>
      </c>
      <c r="H59" s="21"/>
      <c r="L59" s="13" t="s">
        <v>26</v>
      </c>
      <c r="W59" s="92" t="s">
        <v>121</v>
      </c>
      <c r="X59" s="86"/>
      <c r="Y59" s="86"/>
      <c r="Z59" s="83"/>
      <c r="AA59" s="95"/>
    </row>
    <row r="60" spans="2:27" ht="20.100000000000001" customHeight="1" thickBot="1" x14ac:dyDescent="0.3">
      <c r="C60" s="14" t="s">
        <v>27</v>
      </c>
      <c r="D60" s="7"/>
      <c r="E60" s="21"/>
      <c r="G60" s="14" t="s">
        <v>28</v>
      </c>
      <c r="H60" s="21"/>
      <c r="L60" s="14" t="s">
        <v>29</v>
      </c>
      <c r="W60" s="92" t="s">
        <v>122</v>
      </c>
      <c r="X60" s="86"/>
      <c r="Y60" s="86"/>
      <c r="Z60" s="83"/>
      <c r="AA60" s="95"/>
    </row>
    <row r="61" spans="2:27" ht="20.100000000000001" customHeight="1" thickBot="1" x14ac:dyDescent="0.3">
      <c r="B61" s="21"/>
      <c r="C61" s="20"/>
      <c r="D61" s="21"/>
      <c r="E61" s="21"/>
      <c r="F61" s="21"/>
      <c r="G61" s="21"/>
      <c r="H61" s="21"/>
      <c r="I61" s="21"/>
      <c r="J61" s="21"/>
      <c r="K61" s="21"/>
      <c r="L61" s="21"/>
      <c r="W61" s="92" t="s">
        <v>123</v>
      </c>
      <c r="X61" s="86"/>
      <c r="Y61" s="86"/>
      <c r="Z61" s="83"/>
      <c r="AA61" s="95"/>
    </row>
    <row r="62" spans="2:27" ht="20.100000000000001" customHeight="1" thickBot="1" x14ac:dyDescent="0.3">
      <c r="C62" s="108" t="s">
        <v>202</v>
      </c>
      <c r="D62" s="109"/>
      <c r="E62" s="109"/>
      <c r="F62" s="109"/>
      <c r="G62" s="109"/>
      <c r="H62" s="109"/>
      <c r="I62" s="109"/>
      <c r="J62" s="109"/>
      <c r="K62" s="109"/>
      <c r="L62" s="110"/>
      <c r="W62" s="92" t="s">
        <v>124</v>
      </c>
      <c r="X62" s="86"/>
      <c r="Y62" s="86"/>
      <c r="Z62" s="83"/>
      <c r="AA62" s="95"/>
    </row>
    <row r="63" spans="2:27" ht="20.100000000000001" customHeight="1" thickBot="1" x14ac:dyDescent="0.3">
      <c r="C63" s="111"/>
      <c r="D63" s="112"/>
      <c r="E63" s="112"/>
      <c r="F63" s="112"/>
      <c r="G63" s="112"/>
      <c r="H63" s="112"/>
      <c r="I63" s="112"/>
      <c r="J63" s="112"/>
      <c r="K63" s="112"/>
      <c r="L63" s="113"/>
      <c r="W63" s="92" t="s">
        <v>125</v>
      </c>
      <c r="X63" s="86"/>
      <c r="Y63" s="86"/>
      <c r="Z63" s="83"/>
      <c r="AA63" s="95"/>
    </row>
    <row r="64" spans="2:27" ht="20.100000000000001" customHeight="1" thickBot="1" x14ac:dyDescent="0.3">
      <c r="C64" s="114"/>
      <c r="D64" s="115"/>
      <c r="E64" s="115"/>
      <c r="F64" s="115"/>
      <c r="G64" s="115"/>
      <c r="H64" s="115"/>
      <c r="I64" s="115"/>
      <c r="J64" s="115"/>
      <c r="K64" s="115"/>
      <c r="L64" s="116"/>
      <c r="W64" s="92" t="s">
        <v>126</v>
      </c>
      <c r="X64" s="86"/>
      <c r="Y64" s="86"/>
      <c r="Z64" s="83"/>
      <c r="AA64" s="95"/>
    </row>
    <row r="65" spans="3:27" ht="20.100000000000001" customHeight="1" thickBot="1" x14ac:dyDescent="0.3">
      <c r="C65" s="117"/>
      <c r="D65" s="118"/>
      <c r="E65" s="118"/>
      <c r="F65" s="118"/>
      <c r="G65" s="118"/>
      <c r="H65" s="118"/>
      <c r="I65" s="118"/>
      <c r="J65" s="118"/>
      <c r="K65" s="118"/>
      <c r="L65" s="119"/>
      <c r="W65" s="92" t="s">
        <v>127</v>
      </c>
      <c r="X65" s="86"/>
      <c r="Y65" s="86"/>
      <c r="Z65" s="83"/>
      <c r="AA65" s="95"/>
    </row>
    <row r="66" spans="3:27" ht="20.100000000000001" customHeight="1" thickBot="1" x14ac:dyDescent="0.3">
      <c r="L66" s="51"/>
      <c r="N66" s="1"/>
      <c r="W66" s="92" t="s">
        <v>128</v>
      </c>
      <c r="X66" s="86"/>
      <c r="Y66" s="86"/>
      <c r="Z66" s="83"/>
      <c r="AA66" s="95"/>
    </row>
    <row r="67" spans="3:27" ht="20.100000000000001" customHeight="1" thickBot="1" x14ac:dyDescent="0.3">
      <c r="N67" s="1"/>
      <c r="W67" s="92" t="s">
        <v>129</v>
      </c>
      <c r="X67" s="86"/>
      <c r="Y67" s="86"/>
      <c r="Z67" s="83"/>
      <c r="AA67" s="95"/>
    </row>
    <row r="68" spans="3:27" ht="20.100000000000001" customHeight="1" thickBot="1" x14ac:dyDescent="0.3">
      <c r="N68" s="1"/>
      <c r="W68" s="92" t="s">
        <v>130</v>
      </c>
      <c r="X68" s="86"/>
      <c r="Y68" s="86"/>
      <c r="Z68" s="83"/>
      <c r="AA68" s="95"/>
    </row>
    <row r="69" spans="3:27" ht="20.100000000000001" customHeight="1" thickBot="1" x14ac:dyDescent="0.3">
      <c r="N69" s="1"/>
      <c r="W69" s="92" t="s">
        <v>131</v>
      </c>
      <c r="X69" s="86"/>
      <c r="Y69" s="86"/>
      <c r="Z69" s="83"/>
      <c r="AA69" s="95"/>
    </row>
    <row r="70" spans="3:27" ht="20.100000000000001" customHeight="1" thickBot="1" x14ac:dyDescent="0.3">
      <c r="N70" s="1"/>
      <c r="W70" s="92" t="s">
        <v>132</v>
      </c>
      <c r="X70" s="86"/>
      <c r="Y70" s="86"/>
      <c r="Z70" s="83"/>
      <c r="AA70" s="95"/>
    </row>
    <row r="71" spans="3:27" ht="20.100000000000001" customHeight="1" thickBot="1" x14ac:dyDescent="0.3">
      <c r="N71" s="1"/>
      <c r="W71" s="92" t="s">
        <v>133</v>
      </c>
      <c r="X71" s="86"/>
      <c r="Y71" s="86"/>
      <c r="Z71" s="83"/>
      <c r="AA71" s="95"/>
    </row>
    <row r="72" spans="3:27" ht="20.100000000000001" customHeight="1" thickBot="1" x14ac:dyDescent="0.3">
      <c r="N72" s="1"/>
      <c r="W72" s="92" t="s">
        <v>134</v>
      </c>
      <c r="X72" s="86"/>
      <c r="Y72" s="86"/>
      <c r="Z72" s="83"/>
      <c r="AA72" s="95"/>
    </row>
    <row r="73" spans="3:27" ht="20.100000000000001" customHeight="1" thickBot="1" x14ac:dyDescent="0.3">
      <c r="N73" s="1"/>
      <c r="W73" s="92" t="s">
        <v>64</v>
      </c>
      <c r="X73" s="86"/>
      <c r="Y73" s="86"/>
      <c r="Z73" s="83"/>
      <c r="AA73" s="95"/>
    </row>
    <row r="74" spans="3:27" ht="20.100000000000001" customHeight="1" thickBot="1" x14ac:dyDescent="0.3">
      <c r="N74" s="1"/>
      <c r="W74" s="92" t="s">
        <v>135</v>
      </c>
      <c r="X74" s="86"/>
      <c r="Y74" s="86"/>
      <c r="Z74" s="83"/>
      <c r="AA74" s="95"/>
    </row>
    <row r="75" spans="3:27" ht="20.100000000000001" customHeight="1" thickBot="1" x14ac:dyDescent="0.3">
      <c r="N75" s="1"/>
      <c r="W75" s="94" t="s">
        <v>197</v>
      </c>
      <c r="X75" s="86"/>
      <c r="Y75" s="86"/>
      <c r="Z75" s="83"/>
      <c r="AA75" s="95"/>
    </row>
    <row r="76" spans="3:27" ht="20.100000000000001" customHeight="1" thickBot="1" x14ac:dyDescent="0.3">
      <c r="N76" s="1"/>
      <c r="W76" s="92" t="s">
        <v>136</v>
      </c>
      <c r="X76" s="86"/>
      <c r="Y76" s="86"/>
      <c r="Z76" s="83"/>
      <c r="AA76" s="95"/>
    </row>
    <row r="77" spans="3:27" ht="20.100000000000001" customHeight="1" thickBot="1" x14ac:dyDescent="0.3">
      <c r="N77" s="1"/>
      <c r="W77" s="92" t="s">
        <v>137</v>
      </c>
      <c r="X77" s="86"/>
      <c r="Y77" s="86"/>
      <c r="Z77" s="83"/>
      <c r="AA77" s="95"/>
    </row>
    <row r="78" spans="3:27" ht="20.100000000000001" customHeight="1" thickBot="1" x14ac:dyDescent="0.3">
      <c r="N78" s="1"/>
      <c r="W78" s="92" t="s">
        <v>138</v>
      </c>
      <c r="X78" s="86"/>
      <c r="Y78" s="86"/>
      <c r="Z78" s="83"/>
      <c r="AA78" s="95"/>
    </row>
    <row r="79" spans="3:27" ht="20.100000000000001" customHeight="1" thickBot="1" x14ac:dyDescent="0.3">
      <c r="N79" s="1"/>
      <c r="W79" s="92" t="s">
        <v>139</v>
      </c>
      <c r="X79" s="86"/>
      <c r="Y79" s="86"/>
      <c r="Z79" s="83"/>
      <c r="AA79" s="95"/>
    </row>
    <row r="80" spans="3:27" ht="20.100000000000001" customHeight="1" thickBot="1" x14ac:dyDescent="0.3">
      <c r="N80" s="1"/>
      <c r="W80" s="92" t="s">
        <v>140</v>
      </c>
      <c r="X80" s="86"/>
      <c r="Y80" s="86"/>
      <c r="Z80" s="83"/>
      <c r="AA80" s="95"/>
    </row>
    <row r="81" spans="14:27" ht="20.100000000000001" customHeight="1" thickBot="1" x14ac:dyDescent="0.3">
      <c r="N81" s="1"/>
      <c r="W81" s="92" t="s">
        <v>141</v>
      </c>
      <c r="X81" s="86"/>
      <c r="Y81" s="86"/>
      <c r="Z81" s="83"/>
      <c r="AA81" s="95"/>
    </row>
    <row r="82" spans="14:27" ht="20.100000000000001" customHeight="1" thickBot="1" x14ac:dyDescent="0.3">
      <c r="N82" s="1"/>
      <c r="W82" s="92" t="s">
        <v>142</v>
      </c>
      <c r="X82" s="86"/>
      <c r="Y82" s="86"/>
      <c r="Z82" s="83"/>
      <c r="AA82" s="95"/>
    </row>
    <row r="83" spans="14:27" ht="20.100000000000001" customHeight="1" thickBot="1" x14ac:dyDescent="0.3">
      <c r="W83" s="90"/>
      <c r="X83" s="86"/>
      <c r="Y83" s="86"/>
      <c r="Z83" s="83"/>
      <c r="AA83" s="95"/>
    </row>
    <row r="84" spans="14:27" ht="20.100000000000001" customHeight="1" thickBot="1" x14ac:dyDescent="0.3">
      <c r="W84" s="90"/>
      <c r="X84" s="83"/>
      <c r="Y84" s="83"/>
      <c r="Z84" s="83"/>
      <c r="AA84" s="95"/>
    </row>
    <row r="85" spans="14:27" ht="20.100000000000001" customHeight="1" thickBot="1" x14ac:dyDescent="0.3">
      <c r="W85" s="90"/>
      <c r="X85" s="83"/>
      <c r="Y85" s="83"/>
      <c r="Z85" s="83"/>
      <c r="AA85" s="95"/>
    </row>
    <row r="86" spans="14:27" ht="20.100000000000001" customHeight="1" thickBot="1" x14ac:dyDescent="0.3">
      <c r="W86" s="90"/>
      <c r="X86" s="83"/>
      <c r="Y86" s="83"/>
      <c r="Z86" s="83"/>
      <c r="AA86" s="95"/>
    </row>
    <row r="87" spans="14:27" ht="20.100000000000001" customHeight="1" thickBot="1" x14ac:dyDescent="0.3">
      <c r="W87" s="90"/>
      <c r="X87" s="83"/>
      <c r="Y87" s="83"/>
      <c r="Z87" s="83"/>
      <c r="AA87" s="95"/>
    </row>
    <row r="88" spans="14:27" ht="20.100000000000001" customHeight="1" thickBot="1" x14ac:dyDescent="0.3">
      <c r="W88" s="90"/>
      <c r="X88" s="83"/>
      <c r="Y88" s="83"/>
      <c r="Z88" s="83"/>
      <c r="AA88" s="95"/>
    </row>
    <row r="89" spans="14:27" ht="20.100000000000001" customHeight="1" thickBot="1" x14ac:dyDescent="0.3">
      <c r="W89" s="90"/>
      <c r="X89" s="89"/>
      <c r="Y89" s="83"/>
      <c r="Z89" s="83"/>
      <c r="AA89" s="95"/>
    </row>
    <row r="90" spans="14:27" ht="20.100000000000001" customHeight="1" thickBot="1" x14ac:dyDescent="0.3">
      <c r="W90" s="90"/>
      <c r="X90" s="86"/>
      <c r="Y90" s="83"/>
      <c r="Z90" s="83"/>
      <c r="AA90" s="95"/>
    </row>
    <row r="91" spans="14:27" ht="20.100000000000001" customHeight="1" thickBot="1" x14ac:dyDescent="0.3">
      <c r="W91" s="90"/>
      <c r="X91" s="86"/>
      <c r="Y91" s="89"/>
      <c r="Z91" s="83"/>
      <c r="AA91" s="95"/>
    </row>
    <row r="92" spans="14:27" ht="20.100000000000001" customHeight="1" thickBot="1" x14ac:dyDescent="0.3">
      <c r="W92" s="90"/>
      <c r="X92" s="86"/>
      <c r="Y92" s="83"/>
      <c r="Z92" s="83"/>
      <c r="AA92" s="95"/>
    </row>
    <row r="93" spans="14:27" ht="20.100000000000001" customHeight="1" thickBot="1" x14ac:dyDescent="0.3">
      <c r="W93" s="90"/>
      <c r="X93" s="83"/>
      <c r="Y93" s="83"/>
      <c r="Z93" s="83"/>
      <c r="AA93" s="95"/>
    </row>
    <row r="94" spans="14:27" ht="20.100000000000001" customHeight="1" thickBot="1" x14ac:dyDescent="0.3">
      <c r="W94" s="90"/>
      <c r="X94" s="83"/>
      <c r="Y94" s="83"/>
      <c r="Z94" s="83"/>
      <c r="AA94" s="95"/>
    </row>
    <row r="95" spans="14:27" ht="20.100000000000001" customHeight="1" thickBot="1" x14ac:dyDescent="0.3">
      <c r="W95" s="90"/>
      <c r="X95" s="83"/>
      <c r="Y95" s="83"/>
      <c r="Z95" s="83"/>
      <c r="AA95" s="95"/>
    </row>
    <row r="96" spans="14:27" ht="20.100000000000001" customHeight="1" thickBot="1" x14ac:dyDescent="0.3">
      <c r="W96" s="90"/>
      <c r="X96" s="89"/>
      <c r="Y96" s="89"/>
      <c r="Z96" s="83"/>
      <c r="AA96" s="95"/>
    </row>
    <row r="97" spans="23:27" ht="20.100000000000001" customHeight="1" thickBot="1" x14ac:dyDescent="0.3">
      <c r="W97" s="90"/>
      <c r="X97" s="86"/>
      <c r="Y97" s="86"/>
      <c r="Z97" s="83"/>
      <c r="AA97" s="95"/>
    </row>
    <row r="98" spans="23:27" ht="20.100000000000001" customHeight="1" thickBot="1" x14ac:dyDescent="0.3">
      <c r="W98" s="90"/>
      <c r="X98" s="86"/>
      <c r="Y98" s="86"/>
      <c r="Z98" s="83"/>
      <c r="AA98" s="95"/>
    </row>
    <row r="99" spans="23:27" ht="20.100000000000001" customHeight="1" thickBot="1" x14ac:dyDescent="0.3">
      <c r="W99" s="90"/>
      <c r="X99" s="86"/>
      <c r="Y99" s="86"/>
      <c r="Z99" s="83"/>
      <c r="AA99" s="95"/>
    </row>
    <row r="100" spans="23:27" ht="20.100000000000001" customHeight="1" thickBot="1" x14ac:dyDescent="0.3">
      <c r="W100" s="90"/>
      <c r="X100" s="86"/>
      <c r="Y100" s="86"/>
      <c r="Z100" s="83"/>
      <c r="AA100" s="95"/>
    </row>
    <row r="101" spans="23:27" ht="20.100000000000001" customHeight="1" thickBot="1" x14ac:dyDescent="0.3">
      <c r="W101" s="90"/>
      <c r="X101" s="86"/>
      <c r="Y101" s="86"/>
      <c r="Z101" s="83"/>
      <c r="AA101" s="95"/>
    </row>
    <row r="102" spans="23:27" ht="20.100000000000001" customHeight="1" thickBot="1" x14ac:dyDescent="0.3">
      <c r="W102" s="90"/>
      <c r="X102" s="86"/>
      <c r="Y102" s="86"/>
      <c r="Z102" s="83"/>
      <c r="AA102" s="95"/>
    </row>
    <row r="103" spans="23:27" ht="20.100000000000001" customHeight="1" thickBot="1" x14ac:dyDescent="0.3">
      <c r="W103" s="90"/>
      <c r="X103" s="86"/>
      <c r="Y103" s="86"/>
      <c r="Z103" s="83"/>
      <c r="AA103" s="95"/>
    </row>
    <row r="104" spans="23:27" ht="20.100000000000001" customHeight="1" thickBot="1" x14ac:dyDescent="0.3">
      <c r="W104" s="90"/>
      <c r="X104" s="86"/>
      <c r="Y104" s="86"/>
      <c r="Z104" s="83"/>
      <c r="AA104" s="95"/>
    </row>
    <row r="105" spans="23:27" ht="20.100000000000001" customHeight="1" thickBot="1" x14ac:dyDescent="0.3">
      <c r="W105" s="90"/>
      <c r="X105" s="86"/>
      <c r="Y105" s="86"/>
      <c r="Z105" s="83"/>
      <c r="AA105" s="95"/>
    </row>
    <row r="106" spans="23:27" ht="20.100000000000001" customHeight="1" thickBot="1" x14ac:dyDescent="0.3">
      <c r="W106" s="90"/>
      <c r="X106" s="86"/>
      <c r="Y106" s="86"/>
      <c r="Z106" s="83"/>
      <c r="AA106" s="95"/>
    </row>
    <row r="107" spans="23:27" ht="20.100000000000001" customHeight="1" thickBot="1" x14ac:dyDescent="0.3">
      <c r="W107" s="90"/>
      <c r="X107" s="86"/>
      <c r="Y107" s="86"/>
      <c r="Z107" s="83"/>
      <c r="AA107" s="95"/>
    </row>
    <row r="108" spans="23:27" ht="20.100000000000001" customHeight="1" thickBot="1" x14ac:dyDescent="0.3">
      <c r="W108" s="90"/>
      <c r="X108" s="86"/>
      <c r="Y108" s="86"/>
      <c r="Z108" s="83"/>
      <c r="AA108" s="95"/>
    </row>
    <row r="109" spans="23:27" ht="20.100000000000001" customHeight="1" thickBot="1" x14ac:dyDescent="0.3">
      <c r="W109" s="90"/>
      <c r="X109" s="86"/>
      <c r="Y109" s="86"/>
      <c r="Z109" s="83"/>
      <c r="AA109" s="95"/>
    </row>
    <row r="110" spans="23:27" ht="20.100000000000001" customHeight="1" thickBot="1" x14ac:dyDescent="0.3">
      <c r="W110" s="90"/>
      <c r="X110" s="86"/>
      <c r="Y110" s="86"/>
      <c r="Z110" s="83"/>
      <c r="AA110" s="95"/>
    </row>
    <row r="111" spans="23:27" ht="20.100000000000001" customHeight="1" thickBot="1" x14ac:dyDescent="0.3">
      <c r="W111" s="90"/>
      <c r="X111" s="86"/>
      <c r="Y111" s="86"/>
      <c r="Z111" s="83"/>
      <c r="AA111" s="95"/>
    </row>
    <row r="112" spans="23:27" ht="20.100000000000001" customHeight="1" thickBot="1" x14ac:dyDescent="0.3">
      <c r="W112" s="90"/>
      <c r="X112" s="83"/>
      <c r="Y112" s="83"/>
      <c r="Z112" s="83"/>
      <c r="AA112" s="95"/>
    </row>
    <row r="113" spans="23:27" ht="20.100000000000001" customHeight="1" thickBot="1" x14ac:dyDescent="0.3">
      <c r="W113" s="90"/>
      <c r="X113" s="83"/>
      <c r="Y113" s="83"/>
      <c r="Z113" s="83"/>
      <c r="AA113" s="95"/>
    </row>
    <row r="114" spans="23:27" ht="20.100000000000001" customHeight="1" thickBot="1" x14ac:dyDescent="0.3">
      <c r="W114" s="88"/>
      <c r="X114" s="83"/>
      <c r="Y114" s="83"/>
      <c r="Z114" s="83"/>
      <c r="AA114" s="95"/>
    </row>
    <row r="115" spans="23:27" ht="20.100000000000001" customHeight="1" thickBot="1" x14ac:dyDescent="0.3">
      <c r="W115" s="88"/>
      <c r="X115" s="83"/>
      <c r="Y115" s="83"/>
      <c r="Z115" s="83"/>
      <c r="AA115" s="95"/>
    </row>
    <row r="116" spans="23:27" ht="20.100000000000001" customHeight="1" thickBot="1" x14ac:dyDescent="0.3">
      <c r="W116" s="88"/>
      <c r="X116" s="83"/>
      <c r="Y116" s="83"/>
      <c r="Z116" s="83"/>
      <c r="AA116" s="95"/>
    </row>
    <row r="117" spans="23:27" ht="20.100000000000001" customHeight="1" thickBot="1" x14ac:dyDescent="0.3">
      <c r="W117" s="88"/>
      <c r="X117" s="83"/>
      <c r="Y117" s="83"/>
      <c r="Z117" s="83"/>
      <c r="AA117" s="95"/>
    </row>
    <row r="118" spans="23:27" ht="20.100000000000001" customHeight="1" thickBot="1" x14ac:dyDescent="0.3">
      <c r="W118" s="88"/>
      <c r="X118" s="83"/>
      <c r="Y118" s="83"/>
      <c r="Z118" s="83"/>
      <c r="AA118" s="95"/>
    </row>
    <row r="119" spans="23:27" ht="20.100000000000001" customHeight="1" thickBot="1" x14ac:dyDescent="0.3">
      <c r="W119" s="88"/>
      <c r="X119" s="83"/>
      <c r="Y119" s="83"/>
      <c r="Z119" s="83"/>
      <c r="AA119" s="95"/>
    </row>
    <row r="120" spans="23:27" ht="20.100000000000001" customHeight="1" thickBot="1" x14ac:dyDescent="0.3">
      <c r="W120" s="88"/>
      <c r="X120" s="83"/>
      <c r="Y120" s="83"/>
      <c r="Z120" s="83"/>
      <c r="AA120" s="95"/>
    </row>
    <row r="121" spans="23:27" ht="20.100000000000001" customHeight="1" thickBot="1" x14ac:dyDescent="0.3">
      <c r="W121" s="88"/>
      <c r="X121" s="83"/>
      <c r="Y121" s="83"/>
      <c r="Z121" s="83"/>
      <c r="AA121" s="95"/>
    </row>
    <row r="122" spans="23:27" ht="20.100000000000001" customHeight="1" thickBot="1" x14ac:dyDescent="0.3">
      <c r="W122" s="88"/>
      <c r="X122" s="83"/>
      <c r="Y122" s="83"/>
      <c r="Z122" s="83"/>
      <c r="AA122" s="95"/>
    </row>
    <row r="123" spans="23:27" ht="20.100000000000001" customHeight="1" thickBot="1" x14ac:dyDescent="0.3">
      <c r="W123" s="88"/>
      <c r="X123" s="83"/>
      <c r="Y123" s="83"/>
      <c r="Z123" s="83"/>
      <c r="AA123" s="95"/>
    </row>
    <row r="124" spans="23:27" ht="20.100000000000001" customHeight="1" thickBot="1" x14ac:dyDescent="0.3">
      <c r="W124" s="88"/>
      <c r="X124" s="83"/>
      <c r="Y124" s="83"/>
      <c r="Z124" s="83"/>
      <c r="AA124" s="95"/>
    </row>
    <row r="125" spans="23:27" ht="20.100000000000001" customHeight="1" thickBot="1" x14ac:dyDescent="0.3">
      <c r="W125" s="88"/>
      <c r="X125" s="83"/>
      <c r="Y125" s="83"/>
      <c r="Z125" s="83"/>
      <c r="AA125" s="95"/>
    </row>
    <row r="126" spans="23:27" ht="20.100000000000001" customHeight="1" thickBot="1" x14ac:dyDescent="0.3">
      <c r="W126" s="88"/>
      <c r="X126" s="83"/>
      <c r="Y126" s="83"/>
      <c r="Z126" s="83"/>
      <c r="AA126" s="95"/>
    </row>
    <row r="127" spans="23:27" ht="20.100000000000001" customHeight="1" thickBot="1" x14ac:dyDescent="0.3">
      <c r="W127" s="88"/>
      <c r="X127" s="83"/>
      <c r="Y127" s="83"/>
      <c r="Z127" s="83"/>
      <c r="AA127" s="95"/>
    </row>
    <row r="128" spans="23:27" ht="20.100000000000001" customHeight="1" thickBot="1" x14ac:dyDescent="0.3">
      <c r="W128" s="88"/>
      <c r="X128" s="83"/>
      <c r="Y128" s="83"/>
      <c r="Z128" s="83"/>
      <c r="AA128" s="95"/>
    </row>
    <row r="129" spans="23:27" ht="20.100000000000001" customHeight="1" thickBot="1" x14ac:dyDescent="0.3">
      <c r="W129" s="88"/>
      <c r="X129" s="83"/>
      <c r="Y129" s="83"/>
      <c r="Z129" s="83"/>
      <c r="AA129" s="95"/>
    </row>
    <row r="130" spans="23:27" ht="20.100000000000001" customHeight="1" x14ac:dyDescent="0.25">
      <c r="W130" s="83"/>
      <c r="X130" s="83"/>
      <c r="Y130" s="83"/>
      <c r="Z130" s="83"/>
      <c r="AA130" s="95"/>
    </row>
    <row r="131" spans="23:27" ht="20.100000000000001" customHeight="1" x14ac:dyDescent="0.25">
      <c r="W131" s="83"/>
      <c r="X131" s="83"/>
      <c r="Y131" s="83"/>
      <c r="Z131" s="83"/>
      <c r="AA131" s="95"/>
    </row>
    <row r="132" spans="23:27" ht="20.100000000000001" customHeight="1" x14ac:dyDescent="0.25">
      <c r="W132" s="83"/>
      <c r="X132" s="83"/>
      <c r="Y132" s="83"/>
      <c r="Z132" s="83"/>
      <c r="AA132" s="95"/>
    </row>
    <row r="133" spans="23:27" ht="20.100000000000001" customHeight="1" x14ac:dyDescent="0.25">
      <c r="W133" s="83"/>
      <c r="X133" s="83"/>
      <c r="Y133" s="83"/>
      <c r="Z133" s="83"/>
      <c r="AA133" s="95"/>
    </row>
    <row r="134" spans="23:27" ht="20.100000000000001" customHeight="1" x14ac:dyDescent="0.25">
      <c r="W134" s="83"/>
      <c r="X134" s="83"/>
      <c r="Y134" s="83"/>
      <c r="Z134" s="83"/>
      <c r="AA134" s="95"/>
    </row>
    <row r="135" spans="23:27" ht="20.100000000000001" customHeight="1" x14ac:dyDescent="0.25">
      <c r="W135" s="83"/>
      <c r="X135" s="83"/>
      <c r="Y135" s="83"/>
      <c r="Z135" s="83"/>
      <c r="AA135" s="95"/>
    </row>
    <row r="136" spans="23:27" ht="20.100000000000001" customHeight="1" x14ac:dyDescent="0.25">
      <c r="W136" s="83"/>
      <c r="X136" s="83"/>
      <c r="Y136" s="83"/>
      <c r="Z136" s="83"/>
      <c r="AA136" s="95"/>
    </row>
    <row r="137" spans="23:27" ht="20.100000000000001" customHeight="1" x14ac:dyDescent="0.25">
      <c r="W137" s="83"/>
      <c r="X137" s="83"/>
      <c r="Y137" s="83"/>
      <c r="Z137" s="83"/>
      <c r="AA137" s="95"/>
    </row>
    <row r="138" spans="23:27" ht="20.100000000000001" customHeight="1" x14ac:dyDescent="0.25">
      <c r="W138" s="83"/>
      <c r="X138" s="83"/>
      <c r="Y138" s="83"/>
      <c r="Z138" s="83"/>
      <c r="AA138" s="95"/>
    </row>
    <row r="139" spans="23:27" ht="20.100000000000001" customHeight="1" x14ac:dyDescent="0.25">
      <c r="W139" s="83"/>
      <c r="X139" s="83"/>
      <c r="Y139" s="83"/>
      <c r="Z139" s="83"/>
      <c r="AA139" s="95"/>
    </row>
    <row r="140" spans="23:27" ht="20.100000000000001" customHeight="1" x14ac:dyDescent="0.25">
      <c r="W140" s="83"/>
      <c r="X140" s="83"/>
      <c r="Y140" s="83"/>
      <c r="Z140" s="83"/>
      <c r="AA140" s="95"/>
    </row>
    <row r="141" spans="23:27" ht="20.100000000000001" customHeight="1" x14ac:dyDescent="0.25">
      <c r="W141" s="83"/>
      <c r="X141" s="83"/>
      <c r="Y141" s="83"/>
      <c r="Z141" s="83"/>
      <c r="AA141" s="95"/>
    </row>
    <row r="142" spans="23:27" ht="20.100000000000001" customHeight="1" x14ac:dyDescent="0.25">
      <c r="W142" s="83"/>
      <c r="X142" s="83"/>
      <c r="Y142" s="83"/>
      <c r="Z142" s="83"/>
      <c r="AA142" s="95"/>
    </row>
    <row r="143" spans="23:27" ht="20.100000000000001" customHeight="1" x14ac:dyDescent="0.25">
      <c r="W143" s="83"/>
      <c r="X143" s="83"/>
      <c r="Y143" s="83"/>
      <c r="Z143" s="83"/>
      <c r="AA143" s="95"/>
    </row>
    <row r="144" spans="23:27" ht="20.100000000000001" customHeight="1" x14ac:dyDescent="0.25">
      <c r="W144" s="83"/>
      <c r="X144" s="83"/>
      <c r="Y144" s="83"/>
      <c r="Z144" s="83"/>
      <c r="AA144" s="95"/>
    </row>
    <row r="145" spans="23:27" ht="20.100000000000001" customHeight="1" x14ac:dyDescent="0.25">
      <c r="W145" s="83"/>
      <c r="X145" s="83"/>
      <c r="Y145" s="83"/>
      <c r="Z145" s="83"/>
      <c r="AA145" s="95"/>
    </row>
    <row r="146" spans="23:27" ht="20.100000000000001" customHeight="1" x14ac:dyDescent="0.25">
      <c r="W146" s="83"/>
      <c r="X146" s="83"/>
      <c r="Y146" s="83"/>
      <c r="Z146" s="83"/>
      <c r="AA146" s="95"/>
    </row>
    <row r="147" spans="23:27" ht="20.100000000000001" customHeight="1" x14ac:dyDescent="0.25">
      <c r="W147" s="83"/>
      <c r="X147" s="83"/>
      <c r="Y147" s="83"/>
      <c r="Z147" s="83"/>
      <c r="AA147" s="95"/>
    </row>
    <row r="148" spans="23:27" ht="20.100000000000001" customHeight="1" x14ac:dyDescent="0.25">
      <c r="W148" s="83"/>
      <c r="X148" s="83"/>
      <c r="Y148" s="83"/>
      <c r="Z148" s="83"/>
      <c r="AA148" s="95"/>
    </row>
    <row r="149" spans="23:27" ht="20.100000000000001" customHeight="1" x14ac:dyDescent="0.25">
      <c r="W149" s="83"/>
      <c r="X149" s="83"/>
      <c r="Y149" s="83"/>
      <c r="Z149" s="83"/>
      <c r="AA149" s="95"/>
    </row>
    <row r="150" spans="23:27" ht="20.100000000000001" customHeight="1" x14ac:dyDescent="0.25">
      <c r="W150" s="83"/>
      <c r="X150" s="83"/>
      <c r="Y150" s="83"/>
      <c r="Z150" s="83"/>
      <c r="AA150" s="95"/>
    </row>
    <row r="151" spans="23:27" ht="20.100000000000001" customHeight="1" x14ac:dyDescent="0.25">
      <c r="W151" s="83"/>
      <c r="X151" s="83"/>
      <c r="Y151" s="83"/>
      <c r="Z151" s="83"/>
      <c r="AA151" s="95"/>
    </row>
    <row r="152" spans="23:27" ht="20.100000000000001" customHeight="1" x14ac:dyDescent="0.25">
      <c r="W152" s="83"/>
      <c r="X152" s="83"/>
      <c r="Y152" s="83"/>
      <c r="Z152" s="83"/>
      <c r="AA152" s="95"/>
    </row>
    <row r="153" spans="23:27" ht="20.100000000000001" customHeight="1" x14ac:dyDescent="0.25">
      <c r="W153" s="83"/>
      <c r="X153" s="83"/>
      <c r="Y153" s="83"/>
      <c r="Z153" s="83"/>
      <c r="AA153" s="95"/>
    </row>
    <row r="154" spans="23:27" ht="20.100000000000001" customHeight="1" x14ac:dyDescent="0.25">
      <c r="W154" s="83"/>
      <c r="X154" s="83"/>
      <c r="Y154" s="83"/>
      <c r="Z154" s="83"/>
      <c r="AA154" s="95"/>
    </row>
    <row r="155" spans="23:27" ht="20.100000000000001" customHeight="1" x14ac:dyDescent="0.25">
      <c r="W155" s="83"/>
      <c r="X155" s="83"/>
      <c r="Y155" s="83"/>
      <c r="Z155" s="83"/>
      <c r="AA155" s="95"/>
    </row>
    <row r="156" spans="23:27" ht="20.100000000000001" customHeight="1" x14ac:dyDescent="0.25">
      <c r="W156" s="83"/>
      <c r="X156" s="83"/>
      <c r="Y156" s="83"/>
      <c r="Z156" s="83"/>
      <c r="AA156" s="95"/>
    </row>
    <row r="157" spans="23:27" ht="20.100000000000001" customHeight="1" x14ac:dyDescent="0.25">
      <c r="W157" s="83"/>
      <c r="X157" s="83"/>
      <c r="Y157" s="83"/>
      <c r="Z157" s="83"/>
      <c r="AA157" s="95"/>
    </row>
    <row r="158" spans="23:27" ht="20.100000000000001" customHeight="1" x14ac:dyDescent="0.25">
      <c r="W158" s="83"/>
      <c r="X158" s="83"/>
      <c r="Y158" s="83"/>
      <c r="Z158" s="83"/>
      <c r="AA158" s="95"/>
    </row>
    <row r="159" spans="23:27" ht="20.100000000000001" customHeight="1" x14ac:dyDescent="0.25">
      <c r="W159" s="83"/>
      <c r="X159" s="83"/>
      <c r="Y159" s="83"/>
      <c r="Z159" s="83"/>
      <c r="AA159" s="95"/>
    </row>
    <row r="160" spans="23:27" ht="20.100000000000001" customHeight="1" x14ac:dyDescent="0.25">
      <c r="W160" s="83"/>
      <c r="X160" s="83"/>
      <c r="Y160" s="83"/>
      <c r="Z160" s="83"/>
      <c r="AA160" s="95"/>
    </row>
    <row r="161" spans="23:27" ht="20.100000000000001" customHeight="1" x14ac:dyDescent="0.25">
      <c r="W161" s="83"/>
      <c r="X161" s="83"/>
      <c r="Y161" s="83"/>
      <c r="Z161" s="83"/>
      <c r="AA161" s="95"/>
    </row>
    <row r="162" spans="23:27" ht="20.100000000000001" customHeight="1" x14ac:dyDescent="0.25">
      <c r="W162" s="83"/>
      <c r="X162" s="83"/>
      <c r="Y162" s="83"/>
      <c r="Z162" s="83"/>
      <c r="AA162" s="95"/>
    </row>
    <row r="163" spans="23:27" ht="20.100000000000001" customHeight="1" x14ac:dyDescent="0.25">
      <c r="W163" s="83"/>
      <c r="X163" s="83"/>
      <c r="Y163" s="83"/>
      <c r="Z163" s="83"/>
      <c r="AA163" s="95"/>
    </row>
    <row r="164" spans="23:27" ht="20.100000000000001" customHeight="1" x14ac:dyDescent="0.25">
      <c r="W164" s="83"/>
      <c r="X164" s="83"/>
      <c r="Y164" s="83"/>
      <c r="Z164" s="83"/>
      <c r="AA164" s="95"/>
    </row>
    <row r="165" spans="23:27" ht="20.100000000000001" customHeight="1" x14ac:dyDescent="0.25">
      <c r="W165" s="83"/>
      <c r="X165" s="83"/>
      <c r="Y165" s="83"/>
      <c r="Z165" s="83"/>
      <c r="AA165" s="95"/>
    </row>
    <row r="166" spans="23:27" ht="20.100000000000001" customHeight="1" x14ac:dyDescent="0.25">
      <c r="W166" s="83"/>
      <c r="X166" s="83"/>
      <c r="Y166" s="83"/>
      <c r="Z166" s="83"/>
      <c r="AA166" s="95"/>
    </row>
    <row r="167" spans="23:27" ht="20.100000000000001" customHeight="1" x14ac:dyDescent="0.25">
      <c r="W167" s="83"/>
      <c r="X167" s="83"/>
      <c r="Y167" s="83"/>
      <c r="Z167" s="83"/>
      <c r="AA167" s="95"/>
    </row>
    <row r="168" spans="23:27" ht="20.100000000000001" customHeight="1" x14ac:dyDescent="0.25">
      <c r="W168" s="83"/>
      <c r="X168" s="83"/>
      <c r="Y168" s="83"/>
      <c r="Z168" s="83"/>
      <c r="AA168" s="95"/>
    </row>
    <row r="169" spans="23:27" ht="20.100000000000001" customHeight="1" x14ac:dyDescent="0.25">
      <c r="W169" s="83"/>
      <c r="X169" s="83"/>
      <c r="Y169" s="83"/>
      <c r="Z169" s="83"/>
      <c r="AA169" s="95"/>
    </row>
    <row r="170" spans="23:27" ht="20.100000000000001" customHeight="1" x14ac:dyDescent="0.25">
      <c r="W170" s="83"/>
      <c r="X170" s="83"/>
      <c r="Y170" s="83"/>
      <c r="Z170" s="83"/>
      <c r="AA170" s="95"/>
    </row>
    <row r="171" spans="23:27" ht="20.100000000000001" customHeight="1" x14ac:dyDescent="0.25">
      <c r="W171" s="83"/>
      <c r="X171" s="83"/>
      <c r="Y171" s="83"/>
      <c r="Z171" s="83"/>
      <c r="AA171" s="95"/>
    </row>
    <row r="172" spans="23:27" ht="20.100000000000001" customHeight="1" x14ac:dyDescent="0.25">
      <c r="W172" s="83"/>
      <c r="X172" s="83"/>
      <c r="Y172" s="83"/>
      <c r="Z172" s="83"/>
      <c r="AA172" s="95"/>
    </row>
    <row r="173" spans="23:27" ht="20.100000000000001" customHeight="1" x14ac:dyDescent="0.25">
      <c r="W173" s="83"/>
      <c r="X173" s="83"/>
      <c r="Y173" s="83"/>
      <c r="Z173" s="83"/>
      <c r="AA173" s="95"/>
    </row>
    <row r="174" spans="23:27" ht="20.100000000000001" customHeight="1" x14ac:dyDescent="0.25">
      <c r="W174" s="83"/>
      <c r="X174" s="83"/>
      <c r="Y174" s="83"/>
      <c r="Z174" s="83"/>
      <c r="AA174" s="95"/>
    </row>
    <row r="175" spans="23:27" ht="20.100000000000001" customHeight="1" x14ac:dyDescent="0.25">
      <c r="W175" s="83"/>
      <c r="X175" s="83"/>
      <c r="Y175" s="83"/>
      <c r="Z175" s="83"/>
      <c r="AA175" s="95"/>
    </row>
    <row r="176" spans="23:27" ht="20.100000000000001" customHeight="1" x14ac:dyDescent="0.25">
      <c r="W176" s="83"/>
      <c r="X176" s="83"/>
      <c r="Y176" s="83"/>
      <c r="Z176" s="83"/>
      <c r="AA176" s="95"/>
    </row>
    <row r="177" spans="23:27" ht="20.100000000000001" customHeight="1" x14ac:dyDescent="0.25">
      <c r="W177" s="83"/>
      <c r="X177" s="83"/>
      <c r="Y177" s="83"/>
      <c r="Z177" s="83"/>
      <c r="AA177" s="95"/>
    </row>
    <row r="178" spans="23:27" ht="20.100000000000001" customHeight="1" x14ac:dyDescent="0.25">
      <c r="W178" s="83"/>
      <c r="X178" s="83"/>
      <c r="Y178" s="83"/>
      <c r="Z178" s="83"/>
      <c r="AA178" s="95"/>
    </row>
  </sheetData>
  <sheetProtection password="88DB" sheet="1" objects="1" scenarios="1"/>
  <protectedRanges>
    <protectedRange sqref="C63:L65" name="Intervalo8"/>
    <protectedRange sqref="C63" name="Intervalo5"/>
    <protectedRange sqref="C63:L65" name="Intervalo7"/>
    <protectedRange sqref="M17:M46" name="Intervalo3_1"/>
    <protectedRange sqref="D17:E17 G17:I17 I18:I46" name="Intervalo2_1"/>
    <protectedRange sqref="E6:E9" name="Intervalo1"/>
    <protectedRange sqref="D18:E46 G18:H46" name="Intervalo2"/>
    <protectedRange sqref="C50:D50" name="Intervalo4"/>
  </protectedRanges>
  <sortState ref="W2:W111">
    <sortCondition ref="W111"/>
  </sortState>
  <mergeCells count="33">
    <mergeCell ref="H13:H16"/>
    <mergeCell ref="B7:D7"/>
    <mergeCell ref="E9:K9"/>
    <mergeCell ref="D52:H57"/>
    <mergeCell ref="E8:K8"/>
    <mergeCell ref="G47:J48"/>
    <mergeCell ref="G49:J50"/>
    <mergeCell ref="B10:D10"/>
    <mergeCell ref="K55:L55"/>
    <mergeCell ref="D12:J12"/>
    <mergeCell ref="K12:L12"/>
    <mergeCell ref="K54:L54"/>
    <mergeCell ref="C48:D49"/>
    <mergeCell ref="D13:D16"/>
    <mergeCell ref="E13:E16"/>
    <mergeCell ref="F13:F16"/>
    <mergeCell ref="G13:G16"/>
    <mergeCell ref="C62:L62"/>
    <mergeCell ref="C63:L65"/>
    <mergeCell ref="B2:M3"/>
    <mergeCell ref="B4:M5"/>
    <mergeCell ref="E7:M7"/>
    <mergeCell ref="L6:M6"/>
    <mergeCell ref="K51:L51"/>
    <mergeCell ref="E6:F6"/>
    <mergeCell ref="B12:B16"/>
    <mergeCell ref="C12:C16"/>
    <mergeCell ref="E10:K10"/>
    <mergeCell ref="L13:L16"/>
    <mergeCell ref="M12:M16"/>
    <mergeCell ref="J13:J16"/>
    <mergeCell ref="K13:K16"/>
    <mergeCell ref="B8:C8"/>
  </mergeCells>
  <conditionalFormatting sqref="N19:N48 B17:I46 M17:M46">
    <cfRule type="containsText" dxfId="6" priority="40" operator="containsText" text="domingo">
      <formula>NOT(ISERROR(SEARCH("domingo",B17)))</formula>
    </cfRule>
    <cfRule type="containsText" dxfId="5" priority="41" operator="containsText" text="sábado">
      <formula>NOT(ISERROR(SEARCH("sábado",B17)))</formula>
    </cfRule>
  </conditionalFormatting>
  <conditionalFormatting sqref="K17:L46">
    <cfRule type="containsText" dxfId="4" priority="27" operator="containsText" text="sábado">
      <formula>NOT(ISERROR(SEARCH("sábado",K17)))</formula>
    </cfRule>
  </conditionalFormatting>
  <conditionalFormatting sqref="K13:L13 K17:L46">
    <cfRule type="containsText" dxfId="3" priority="26" operator="containsText" text="domingo">
      <formula>NOT(ISERROR(SEARCH("domingo",K13)))</formula>
    </cfRule>
  </conditionalFormatting>
  <conditionalFormatting sqref="J17:J46">
    <cfRule type="containsText" dxfId="2" priority="46" operator="containsText" text="sábado">
      <formula>NOT(ISERROR(SEARCH("sábado",J17)))</formula>
    </cfRule>
    <cfRule type="containsText" dxfId="1" priority="47" operator="containsText" text="domingo">
      <formula>NOT(ISERROR(SEARCH("domingo",J17)))</formula>
    </cfRule>
    <cfRule type="expression" dxfId="0" priority="48" stopIfTrue="1">
      <formula>M17="Ponto Facultativo - Meio Período"</formula>
    </cfRule>
  </conditionalFormatting>
  <dataValidations count="3">
    <dataValidation type="list" allowBlank="1" showInputMessage="1" showErrorMessage="1" sqref="C50">
      <formula1>$O$27:$O$28</formula1>
    </dataValidation>
    <dataValidation type="list" allowBlank="1" showInputMessage="1" showErrorMessage="1" sqref="M17:M46">
      <formula1>$AA$2:$AA$26</formula1>
    </dataValidation>
    <dataValidation type="time" operator="greaterThan" allowBlank="1" showInputMessage="1" showErrorMessage="1" sqref="G17:G46">
      <formula1>E17</formula1>
    </dataValidation>
  </dataValidations>
  <pageMargins left="0.84" right="0.51181102362204722" top="0.78740157480314965" bottom="0.78740157480314965" header="0.31496062992125984" footer="0.31496062992125984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fernanda.soares</dc:creator>
  <cp:lastModifiedBy>Realdo Delgado Paiva</cp:lastModifiedBy>
  <cp:lastPrinted>2018-02-05T13:15:37Z</cp:lastPrinted>
  <dcterms:created xsi:type="dcterms:W3CDTF">2014-01-06T19:04:30Z</dcterms:created>
  <dcterms:modified xsi:type="dcterms:W3CDTF">2023-10-02T14:14:47Z</dcterms:modified>
</cp:coreProperties>
</file>