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85" windowWidth="12720" windowHeight="11460"/>
  </bookViews>
  <sheets>
    <sheet name="PLAN1" sheetId="6" r:id="rId1"/>
  </sheets>
  <definedNames>
    <definedName name="_xlnm.Print_Area" localSheetId="0">PLAN1!$B$2:$R$62</definedName>
  </definedNames>
  <calcPr calcId="145621"/>
</workbook>
</file>

<file path=xl/calcChain.xml><?xml version="1.0" encoding="utf-8"?>
<calcChain xmlns="http://schemas.openxmlformats.org/spreadsheetml/2006/main">
  <c r="J43" i="6" l="1"/>
  <c r="F48" i="6" l="1"/>
  <c r="I48" i="6"/>
  <c r="T48" i="6"/>
  <c r="T47" i="6"/>
  <c r="T49" i="6"/>
  <c r="F47" i="6" l="1"/>
  <c r="I47" i="6" s="1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F22" i="6" l="1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29" i="6"/>
  <c r="I29" i="6" s="1"/>
  <c r="F30" i="6"/>
  <c r="I30" i="6" s="1"/>
  <c r="F31" i="6"/>
  <c r="I31" i="6" s="1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F39" i="6"/>
  <c r="I39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J36" i="6" l="1"/>
  <c r="M36" i="6" s="1"/>
  <c r="O36" i="6" s="1"/>
  <c r="J29" i="6"/>
  <c r="M29" i="6" s="1"/>
  <c r="O29" i="6" s="1"/>
  <c r="J22" i="6"/>
  <c r="M22" i="6" s="1"/>
  <c r="O22" i="6" s="1"/>
  <c r="F20" i="6"/>
  <c r="I20" i="6" s="1"/>
  <c r="F21" i="6"/>
  <c r="I21" i="6" s="1"/>
  <c r="F19" i="6"/>
  <c r="I19" i="6" s="1"/>
  <c r="M43" i="6" l="1"/>
  <c r="O43" i="6" s="1"/>
  <c r="J19" i="6"/>
  <c r="M19" i="6" s="1"/>
  <c r="O19" i="6" s="1"/>
  <c r="Q19" i="6" s="1"/>
  <c r="P36" i="6"/>
  <c r="Q36" i="6"/>
  <c r="Q29" i="6"/>
  <c r="P29" i="6"/>
  <c r="P22" i="6"/>
  <c r="Q22" i="6"/>
  <c r="P57" i="6"/>
  <c r="Q43" i="6" l="1"/>
  <c r="Q50" i="6" s="1"/>
  <c r="Q52" i="6" s="1"/>
  <c r="P43" i="6"/>
  <c r="P19" i="6"/>
  <c r="P50" i="6" l="1"/>
  <c r="P52" i="6" s="1"/>
  <c r="Q54" i="6" s="1"/>
  <c r="P54" i="6" l="1"/>
</calcChain>
</file>

<file path=xl/sharedStrings.xml><?xml version="1.0" encoding="utf-8"?>
<sst xmlns="http://schemas.openxmlformats.org/spreadsheetml/2006/main" count="380" uniqueCount="308">
  <si>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</si>
  <si>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</si>
  <si>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</si>
  <si>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</si>
  <si>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</si>
  <si>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>CARGO EM COMISSÃO:</t>
  </si>
  <si>
    <t>Símbolo:</t>
  </si>
  <si>
    <t xml:space="preserve">CARGA HORÁRIA SEMANAL: </t>
  </si>
  <si>
    <t>Dia do mês</t>
  </si>
  <si>
    <t>Dia da semana</t>
  </si>
  <si>
    <t>Jornada de Trabalho</t>
  </si>
  <si>
    <t>Banco de Horas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</si>
  <si>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</si>
  <si>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</si>
  <si>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</si>
  <si>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</si>
  <si>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</si>
  <si>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</si>
  <si>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</si>
  <si>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</si>
  <si>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</si>
  <si>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</si>
  <si>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</si>
  <si>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</si>
  <si>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</si>
  <si>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</si>
  <si>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</si>
  <si>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</si>
  <si>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</si>
  <si>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</si>
  <si>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</si>
  <si>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</si>
  <si>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</si>
  <si>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</si>
  <si>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</si>
  <si>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</si>
  <si>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Jornada de Ordinária</t>
  </si>
  <si>
    <t>Tolerância / Intervalo</t>
  </si>
  <si>
    <t>Jornada diária oficial</t>
  </si>
  <si>
    <t>SEMANA DE 5 DIAS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</si>
  <si>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</si>
  <si>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</si>
  <si>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</si>
  <si>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</si>
  <si>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</si>
  <si>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</si>
  <si>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</si>
  <si>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</si>
  <si>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</si>
  <si>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</si>
  <si>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</si>
  <si>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</si>
  <si>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</si>
  <si>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</si>
  <si>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</si>
  <si>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</si>
  <si>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</si>
  <si>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</si>
  <si>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</si>
  <si>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</si>
  <si>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</si>
  <si>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</si>
  <si>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</si>
  <si>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</si>
  <si>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</si>
  <si>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</si>
  <si>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</si>
  <si>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</si>
  <si>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</si>
  <si>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</si>
  <si>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</si>
  <si>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</si>
  <si>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</si>
  <si>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</si>
  <si>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</si>
  <si>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</si>
  <si>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</si>
  <si>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</si>
  <si>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</si>
  <si>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</si>
  <si>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</si>
  <si>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CNE-02</t>
  </si>
  <si>
    <t>CNE-03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</si>
  <si>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</si>
  <si>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</si>
  <si>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</si>
  <si>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</si>
  <si>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</si>
  <si>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</si>
  <si>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</si>
  <si>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</si>
  <si>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</si>
  <si>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</si>
  <si>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1</t>
  </si>
  <si>
    <t>Registro Saída 1</t>
  </si>
  <si>
    <t>Registro Entrada 2</t>
  </si>
  <si>
    <t>Registro Saída 2</t>
  </si>
  <si>
    <t>Horas Registradas Diárias</t>
  </si>
  <si>
    <t>Sobreaviso Convocado e Cumprido</t>
  </si>
  <si>
    <t>Sobreaviso Convocado e NÃO Cumprido</t>
  </si>
  <si>
    <t>Sobreaviso Liquidado</t>
  </si>
  <si>
    <t>Sobreaviso</t>
  </si>
  <si>
    <t>Saldo de Sobreaviso a ser Convocado ou Liquidado pela Chefia Imediata</t>
  </si>
  <si>
    <t>Jornada Total Semanal</t>
  </si>
  <si>
    <t>Horas Registradas Semanais</t>
  </si>
  <si>
    <t>SEMANA DE 4 DIAS</t>
  </si>
  <si>
    <t>35 horas + 5 horas Sobreaviso = 40 horas</t>
  </si>
  <si>
    <t>AFASTAMENTO</t>
  </si>
  <si>
    <t xml:space="preserve"> PRESI</t>
  </si>
  <si>
    <t xml:space="preserve"> ASCOM</t>
  </si>
  <si>
    <t xml:space="preserve"> UCI</t>
  </si>
  <si>
    <t xml:space="preserve"> OUVI</t>
  </si>
  <si>
    <t xml:space="preserve"> UPLAN</t>
  </si>
  <si>
    <t xml:space="preserve"> UCAF</t>
  </si>
  <si>
    <t xml:space="preserve"> PROJU</t>
  </si>
  <si>
    <t xml:space="preserve"> SUFAM</t>
  </si>
  <si>
    <t xml:space="preserve"> SULAM</t>
  </si>
  <si>
    <t xml:space="preserve"> SUAG</t>
  </si>
  <si>
    <t xml:space="preserve"> DIORF</t>
  </si>
  <si>
    <t xml:space="preserve"> GEORC</t>
  </si>
  <si>
    <t xml:space="preserve"> GECON</t>
  </si>
  <si>
    <t xml:space="preserve"> DIGEP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</si>
  <si>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</si>
  <si>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</si>
  <si>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</si>
  <si>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</si>
  <si>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</si>
  <si>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</si>
  <si>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</si>
  <si>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 xml:space="preserve"> GEDOC</t>
  </si>
  <si>
    <t>Limite de sobreaviso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</si>
  <si>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</si>
  <si>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a</t>
  </si>
  <si>
    <t>se(E20-D20-F20&gt;$U$20;$U$20;e20-d20-f20)</t>
  </si>
  <si>
    <t>b</t>
  </si>
  <si>
    <t>se(f20="";e20-d20;a)</t>
  </si>
  <si>
    <t>se(f20="";e20-d20;se(E20-D20-F20&gt;$U$20;$U$20;e20-d20-f20))</t>
  </si>
  <si>
    <t>c</t>
  </si>
  <si>
    <t>FERIADO e DIA NORMAL</t>
  </si>
  <si>
    <t>se(H20-D20-F20&gt;$U$20;$U$20;h20-d20-f20)</t>
  </si>
  <si>
    <t>d</t>
  </si>
  <si>
    <t>se((E20-D20)+(H20-G20)&gt;$U$20;$U$20;(E20-D20)+(H20-G20))</t>
  </si>
  <si>
    <t>e</t>
  </si>
  <si>
    <t>se(G20-E20&gt;$U$13;d;c)</t>
  </si>
  <si>
    <t>se(G20-E20&gt;$U$13;se((E20-D20)+(H20-G20)&gt;$U$20;$U$20;(E20-D20)+(H20-G20));se(H20-D20-F20&gt;$U$20;$U$20;h20-d20-f20))</t>
  </si>
  <si>
    <t>f</t>
  </si>
  <si>
    <t>se(G20="";b;e)</t>
  </si>
  <si>
    <t>se(G20="";se(f20="";e20-d20;se(E20-D20-F20&gt;$U$20;$U$20;e20-d20-f20));se(G20-E20&gt;$U$13;se((E20-D20)+(H20-G20)&gt;$U$20;$U$20;(E20-D20)+(H20-G20));se(H20-D20-F20&gt;$U$20;$U$20;h20-d20-f20)))</t>
  </si>
  <si>
    <t>PONTO FACULTATIVO COMPLETO</t>
  </si>
  <si>
    <t>se(H20-D20-F20&lt;$U$31;$U$31;H20-D20-F20)</t>
  </si>
  <si>
    <t>se(H20-D20-F20&gt;$U$20;$U$20;a)</t>
  </si>
  <si>
    <t>se(H20-D20-F20&gt;$U$20;$U$20;se(H20-D20-F20&lt;$U$31;$U$31;H20-D20-F20))</t>
  </si>
  <si>
    <t>se((E20-D20)+(H20-G20)&lt;$U$31;$U$31;(E20-D20)+(H20-G20))</t>
  </si>
  <si>
    <t>se((E20-D20)+(H20-G20)&gt;$U$20;$U$20;c)</t>
  </si>
  <si>
    <t>se((E20-D20)+(H20-G20)&gt;$U$20;$U$20;se((E20-D20)+(H20-G20)&lt;$U$31;$U$31;(E20-D20)+(H20-G20)))</t>
  </si>
  <si>
    <t>se(G20-E20&gt;$U$13;d;b)</t>
  </si>
  <si>
    <t>se(G20-E20&gt;$U$13;se((E20-D20)+(H20-G20)&gt;$U$20;$U$20;se((E20-D20)+(H20-G20)&lt;$U$31;$U$31;(E20-D20)+(H20-G20)));se(H20-D20-F20&gt;$U$20;$U$20;se(H20-D20-F20&lt;$U$31;$U$31;H20-D20-F20)))</t>
  </si>
  <si>
    <t>se(E20-D20-F20&lt;$U$31;$U$31;E20-D20-F20)</t>
  </si>
  <si>
    <t>g</t>
  </si>
  <si>
    <t>se(E20-D20&lt;$U$31;$U$31;e20-d20)</t>
  </si>
  <si>
    <t>h</t>
  </si>
  <si>
    <t>se(E20-D20-F20&gt;$U$20;$U$20;f)</t>
  </si>
  <si>
    <t>se(E20-D20-F20&gt;$U$20;$U$20;se(E20-D20-F20&lt;$U$31;$U$31;E20-D20-F20))</t>
  </si>
  <si>
    <t>i</t>
  </si>
  <si>
    <t>se(f20="";g;h)</t>
  </si>
  <si>
    <t>se(f20="";se(E20-D20&lt;$U$31;$U$31;e20-d20);se(E20-D20-F20&gt;$U$20;$U$20;se(E20-D20-F20&lt;$U$31;$U$31;E20-D20-F20)))</t>
  </si>
  <si>
    <t>j</t>
  </si>
  <si>
    <t>se(G20="";i;e)</t>
  </si>
  <si>
    <t>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</t>
  </si>
  <si>
    <t>PONTO FACULTATIVO MEIO PERIODO</t>
  </si>
  <si>
    <t>se(H20-D20-F20&lt;$U$23;($U$31-$U$23)+(h20-d20-f20);a)</t>
  </si>
  <si>
    <t>se(H20-D20-F20&lt;$U$23;($U$31-$U$23)+(h20-d20-f20);se(H20-D20-F20&lt;$U$31;$U$31;H20-D20-F20))</t>
  </si>
  <si>
    <t>se(h20-d20-f20&lt;$U$20;$U$20;b)</t>
  </si>
  <si>
    <t>se(h20-d20-f20&lt;$U$20;$U$20;se(H20-D20-F20&lt;$U$23;($U$31-$U$23)+(h20-d20-f20);se(H20-D20-F20&lt;$U$31;$U$31;H20-D20-F20)))</t>
  </si>
  <si>
    <t>se((E20-D20)+(H20-G20)&lt;$U$23;($U$31-$U$23)+(E20-D20)+(H20-G20);d)</t>
  </si>
  <si>
    <t>se((E20-D20)+(H20-G20)&lt;$U$23;($U$31-$U$23)+(E20-D20)+(H20-G20);se((E20-D20)+(H20-G20)&lt;$U$31;$U$31;(E20-D20)+(H20-G20)))</t>
  </si>
  <si>
    <t>se((e20-d20)+(h20-g20)&gt;$U$20;$U$20;e)</t>
  </si>
  <si>
    <t>se((e20-d20)+(h20-g20)&gt;$U$20;$U$20;se((E20-D20)+(H20-G20)&lt;$U$23;($U$31-$U$23)+(E20-D20)+(H20-G20);se((E20-D20)+(H20-G20)&lt;$U$31;$U$31;(E20-D20)+(H20-G20))))</t>
  </si>
  <si>
    <t>se(G20-E20&gt;$U$13;f;c)</t>
  </si>
  <si>
    <t>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</t>
  </si>
  <si>
    <t>se(e20-d20&lt;$U$23;($U$31-$U$23)+(e20-d20);h)</t>
  </si>
  <si>
    <t>se(e20-d20&lt;$U$23;($U$31-$U$23)+(e20-d20);se(E20-D20&lt;$U$31;$U$31;e20-d20))</t>
  </si>
  <si>
    <t>se(e20-d20&gt;$U$20;$U$20;i)</t>
  </si>
  <si>
    <t>se(e20-d20&gt;$U$20;$U$20;se(e20-d20&lt;$U$23;($U$31-$U$23)+(e20-d20);se(E20-D20&lt;$U$31;$U$31;e20-d20)))</t>
  </si>
  <si>
    <t>k</t>
  </si>
  <si>
    <t>se(e20-d20-f20&lt;$U$31;$U$31;e20-d20-f20)</t>
  </si>
  <si>
    <t>l</t>
  </si>
  <si>
    <t>se(e20-d20-f20&lt;$U$23;($U$31-$U$23)+(e20-d20-f20);k)</t>
  </si>
  <si>
    <t>se(e20-d20-f20&lt;$U$23;($U$31-$U$23)+(e20-d20-f20);se(e20-d20-f20&lt;$U$31;$U$31;e20-d20-f20))</t>
  </si>
  <si>
    <t>m</t>
  </si>
  <si>
    <t>se(e20-d20-f20&gt;$U$20;$U$20;l)</t>
  </si>
  <si>
    <t>se(e20-d20-f20&gt;$U$20;$U$20;se(e20-d20-f20&lt;$U$23;($U$31-$U$23)+(e20-d20-f20);se(e20-d20-f20&lt;$U$31;$U$31;e20-d20-f20)))</t>
  </si>
  <si>
    <t>n</t>
  </si>
  <si>
    <t>se(f20="";j;m)</t>
  </si>
  <si>
    <t>se(f20="";se(e20-d20&gt;$U$20;$U$20;se(e20-d20&lt;$U$23;($U$31-$U$23)+(e20-d20);se(E20-D20&lt;$U$31;$U$31;e20-d20)));se(e20-d20-f20&gt;$U$20;$U$20;se(e20-d20-f20&lt;$U$23;($U$31-$U$23)+(e20-d20-f20);se(e20-d20-f20&lt;$U$31;$U$31;e20-d20-f20))))</t>
  </si>
  <si>
    <t>o</t>
  </si>
  <si>
    <t>se(G20="";se(f20="";se(e20-d20&gt;$U$20;$U$20;se(e20-d20&lt;$U$23;($U$31-$U$23)+(e20-d20);se(E20-D20&lt;$U$31;$U$31;e20-d20)));se(e20-d20-f20&gt;$U$20;$U$20;se(e20-d20-f20&lt;$U$23;($U$31-$U$23)+(e20-d20-f20);se(e20-d20-f20&lt;$U$31;$U$31;e20-d20-f20))));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)</t>
  </si>
  <si>
    <t>HORAS TRABALHADAS</t>
  </si>
  <si>
    <t>se(S20="Ponto Facultativo - Meio Período";$U$23;$U$31)</t>
  </si>
  <si>
    <t>se(s20="";0;a)</t>
  </si>
  <si>
    <t>se(s20="";0;se(S20="Ponto Facultativo - Meio Período";$U$23;$U$31))</t>
  </si>
  <si>
    <t>se(ou(C20="sábado";c20="domingo");0;b)</t>
  </si>
  <si>
    <t>se(ou(C20="sábado";c20="domingo");0;se(s20="";0;se(S20="Ponto Facultativo - Meio Período";$U$23;$U$31)))</t>
  </si>
  <si>
    <t>se(s20="Ponto Facultativo";PONTO FACULTATIVO;$U$31)</t>
  </si>
  <si>
    <t>se(s20="Feriado";FERIADO;d)</t>
  </si>
  <si>
    <t>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</t>
  </si>
  <si>
    <t>se(s20="Feriado";FERIADO;se(s20="Ponto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</t>
  </si>
  <si>
    <t>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</t>
  </si>
  <si>
    <t>se(s20="Ponto Facultativo - Meio Período";PONTO FACULTATIVO MEIO PERIODO;e)</t>
  </si>
  <si>
    <t>se(s20="Ponto Facultativo - Meio Período";PONTO FACULTATIVO MEIO PERIODO;se(s20="Feriado";se(G20="";se(f20="";e20-d20;se(E20-D20-F20&gt;$U$20;$U$20;e20-d20-f20));se(G20-E20&gt;$U$13;se((E20-D20)+(H20-G20)&gt;$U$20;$U$20;(E20-D20)+(H20-G20));se(H20-D20-F20&gt;$U$20;$U$20;h20-d20-f20)));se(s20="Ponto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)</t>
  </si>
  <si>
    <t>se(s20="Ponto Facultativo - Meio Período";se(G20="";se(f20="";se(e20-d20&gt;$U$20;$U$20;se(e20-d20&lt;$U$23;($U$31-$U$23)+(e20-d20);se(E20-D20&lt;$U$31;$U$31;e20-d20)));se(e20-d20-f20&gt;$U$20;$U$20;se(e20-d20-f20&lt;$U$23;($U$31-$U$23)+(e20-d20-f20);se(e20-d20-f20&lt;$U$31;$U$31;e20-d20-f20))));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);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)</t>
  </si>
  <si>
    <t>se(s20=""; DIA NORMAL;f)</t>
  </si>
  <si>
    <t>se(s20=""; DIA NORMAL;se(s20="Ponto Facultativo - Meio Período";se(G20="";se(f20="";se(e20-d20&gt;$U$20;$U$20;se(e20-d20&lt;$U$23;($U$31-$U$23)+(e20-d20);se(E20-D20&lt;$U$31;$U$31;e20-d20)));se(e20-d20-f20&gt;$U$20;$U$20;se(e20-d20-f20&lt;$U$23;($U$31-$U$23)+(e20-d20-f20);se(e20-d20-f20&lt;$U$31;$U$31;e20-d20-f20))));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);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))</t>
  </si>
  <si>
    <t>se(D20="";c;g)</t>
  </si>
  <si>
    <t>se(s20="";se(G20="";se(f20="";e20-d20;se(E20-D20-F20&gt;$U$20;$U$20;e20-d20-f20));se(G20-E20&gt;$U$13;se((E20-D20)+(H20-G20)&gt;$U$20;$U$20;(E20-D20)+(H20-G20));se(H20-D20-F20&gt;$U$20;$U$20;h20-d20-f20)));se(s20="Ponto Facultativo - Meio Período";se(G20="";se(f20="";se(e20-d20&gt;$U$20;$U$20;se(e20-d20&lt;$U$23;($U$31-$U$23)+(e20-d20);se(E20-D20&lt;$U$31;$U$31;e20-d20)));se(e20-d20-f20&gt;$U$20;$U$20;se(e20-d20-f20&lt;$U$23;($U$31-$U$23)+(e20-d20-f20);se(e20-d20-f20&lt;$U$31;$U$31;e20-d20-f20))));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);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))</t>
  </si>
  <si>
    <t>se(D20="";se(ou(C20="sábado";c20="domingo");0;se(s20="";0;se(S20="Ponto Facultativo - Meio Período";$U$23;$U$31)));se(s20="";se(G20="";se(f20="";e20-d20;se(E20-D20-F20&gt;$U$20;$U$20;e20-d20-f20));se(G20-E20&gt;$U$13;se((E20-D20)+(H20-G20)&gt;$U$20;$U$20;(E20-D20)+(H20-G20));se(H20-D20-F20&gt;$U$20;$U$20;h20-d20-f20)));se(s20="Ponto Facultativo - Meio Período";se(G20="";se(f20="";se(e20-d20&gt;$U$20;$U$20;se(e20-d20&lt;$U$23;($U$31-$U$23)+(e20-d20);se(E20-D20&lt;$U$31;$U$31;e20-d20)));se(e20-d20-f20&gt;$U$20;$U$20;se(e20-d20-f20&lt;$U$23;($U$31-$U$23)+(e20-d20-f20);se(e20-d20-f20&lt;$U$31;$U$31;e20-d20-f20))));se(G20-E20&gt;$U$13;se((e20-d20)+(h20-g20)&gt;$U$20;$U$20;se((E20-D20)+(H20-G20)&lt;$U$23;($U$31-$U$23)+(E20-D20)+(H20-G20);se((E20-D20)+(H20-G20)&lt;$U$31;$U$31;(E20-D20)+(H20-G20))));se(h20-d20-f20&lt;$U$20;$U$20;se(H20-D20-F20&lt;$U$23;($U$31-$U$23)+(h20-d20-f20);se(H20-D20-F20&lt;$U$31;$U$31;H20-D20-F20)))));se(s20="Feriado";se(G20="";se(f20="";e20-d20;se(E20-D20-F20&gt;$U$20;$U$20;e20-d20-f20));se(G20-E20&gt;$U$13;se((E20-D20)+(H20-G20)&gt;$U$20;$U$20;(E20-D20)+(H20-G20));se(H20-D20-F20&gt;$U$20;$U$20;h20-d20-f20)));se(s20="Ponto Facultativo";se(G20="";se(f20="";se(E20-D20&lt;$U$31;$U$31;e20-d20);se(E20-D20-F20&gt;$U$20;$U$20;se(E20-D20-F20&lt;$U$31;$U$31;E20-D20-F20)));se(G20-E20&gt;$U$13;se((E20-D20)+(H20-G20)&gt;$U$20;$U$20;se((E20-D20)+(H20-G20)&lt;$U$31;$U$31;(E20-D20)+(H20-G20)));se(H20-D20-F20&gt;$U$20;$U$20;se(H20-D20-F20&lt;$U$31;$U$31;H20-D20-F20))));$U$31)))))</t>
  </si>
  <si>
    <t>SALDO SOBREAVISO</t>
  </si>
  <si>
    <t>se(j20+k20&lt;$U$3;a;0)</t>
  </si>
  <si>
    <t>se(j20+k20&gt;$U$6;$U$3-(j20+k20);$U$3-$U$6)</t>
  </si>
  <si>
    <t>se(j20+k20&lt;$U$3;c;0)</t>
  </si>
  <si>
    <t>se(cont.se(t20:t24;1)&gt;0;b;d)</t>
  </si>
  <si>
    <t>se(j20+k20&lt;$U$3;se(j20+k20&gt;$U$6;$U$3-(j20+k20);$U$3-$U$6);0)</t>
  </si>
  <si>
    <t>SE(J20+K20&gt;$U$3-CONT.SE(T20:T24;1)*$U$12;$U$3-J20-K20;$U$25-CONT.SE(T20:T24;1)*$U$12)</t>
  </si>
  <si>
    <t>se(j20+k20&lt;$U$3;SE(J20+K20&gt;$U$3-CONT.SE(T20:T24;1)*$U$12;$U$3-J20-K20;$U$25-CONT.SE(T20:T24;1)*$U$12);0)</t>
  </si>
  <si>
    <t>se(cont.se(t20:t24;1)&gt;0;se(j20+k20&lt;$U$3;SE(J20+K20&gt;$U$3-CONT.SE(T20:T24;1)*$U$12;$U$3-J20-K20;$U$25-CONT.SE(T20:T24;1)*$U$12);0);se(j20+k20&lt;$U$3;se(j20+k20&gt;$U$6;$U$3-(j20+k20);$U$3-$U$6);0))</t>
  </si>
  <si>
    <t>Não apagar</t>
  </si>
  <si>
    <t>SEMANA DE 3 DIA</t>
  </si>
  <si>
    <t>Mudança de Lotação</t>
  </si>
  <si>
    <t>SEMANA DE 1 DIA</t>
  </si>
  <si>
    <t xml:space="preserve"> ADIS</t>
  </si>
  <si>
    <t xml:space="preserve"> AFIS</t>
  </si>
  <si>
    <t xml:space="preserve"> ASLAM</t>
  </si>
  <si>
    <t xml:space="preserve"> ASTEC</t>
  </si>
  <si>
    <t xml:space="preserve"> CAC</t>
  </si>
  <si>
    <t xml:space="preserve"> DIPOM</t>
  </si>
  <si>
    <t xml:space="preserve"> DIPUC</t>
  </si>
  <si>
    <t xml:space="preserve"> EDUC</t>
  </si>
  <si>
    <t xml:space="preserve"> ESP</t>
  </si>
  <si>
    <t xml:space="preserve"> GAB</t>
  </si>
  <si>
    <t xml:space="preserve"> GEATE</t>
  </si>
  <si>
    <t xml:space="preserve"> GECEF</t>
  </si>
  <si>
    <t xml:space="preserve"> GEFIN</t>
  </si>
  <si>
    <t xml:space="preserve"> GEGEO</t>
  </si>
  <si>
    <t xml:space="preserve"> GESIS</t>
  </si>
  <si>
    <t xml:space="preserve"> NUPOB</t>
  </si>
  <si>
    <t xml:space="preserve"> UGIN</t>
  </si>
  <si>
    <t xml:space="preserve"> UJAI</t>
  </si>
  <si>
    <t>CC-08</t>
  </si>
  <si>
    <t>CPC-08</t>
  </si>
  <si>
    <t>CC-07</t>
  </si>
  <si>
    <t>CPC-07</t>
  </si>
  <si>
    <t>ASPRO</t>
  </si>
  <si>
    <t>CC-06</t>
  </si>
  <si>
    <t>CPC-06</t>
  </si>
  <si>
    <t xml:space="preserve"> ATCON</t>
  </si>
  <si>
    <t>CC-05</t>
  </si>
  <si>
    <t>CPC-05</t>
  </si>
  <si>
    <t xml:space="preserve"> DICON</t>
  </si>
  <si>
    <t>Analista de Planejamento Urbano e Infraestrutura</t>
  </si>
  <si>
    <t>CC-04</t>
  </si>
  <si>
    <t xml:space="preserve"> DIFIS-I</t>
  </si>
  <si>
    <t>Técnico de Planejamento Urbano e Infraestrutura</t>
  </si>
  <si>
    <t>CPC-04</t>
  </si>
  <si>
    <t xml:space="preserve"> DIFIS-II</t>
  </si>
  <si>
    <t xml:space="preserve"> DIFIS-III</t>
  </si>
  <si>
    <t>CPE-07</t>
  </si>
  <si>
    <t xml:space="preserve"> DIFIS-IV</t>
  </si>
  <si>
    <t xml:space="preserve"> DIFIS-V</t>
  </si>
  <si>
    <t>CPE-06</t>
  </si>
  <si>
    <t xml:space="preserve"> DILAM-I</t>
  </si>
  <si>
    <t>CNE-04</t>
  </si>
  <si>
    <t xml:space="preserve"> DILAM-II</t>
  </si>
  <si>
    <t>CPE-02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</si>
  <si>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</si>
  <si>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</si>
  <si>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</si>
  <si>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</si>
  <si>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</si>
  <si>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</si>
  <si>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</si>
  <si>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</si>
  <si>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</si>
  <si>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</si>
  <si>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</si>
  <si>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</si>
  <si>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</si>
  <si>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</si>
  <si>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</si>
  <si>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</si>
  <si>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</si>
  <si>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</si>
  <si>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</si>
  <si>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</si>
  <si>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</si>
  <si>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</si>
  <si>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</si>
  <si>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</si>
  <si>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</si>
  <si>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</si>
  <si>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</si>
  <si>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 xml:space="preserve"> GEINFRA</t>
  </si>
  <si>
    <t xml:space="preserve"> NUMAN</t>
  </si>
  <si>
    <t>SUCON</t>
  </si>
  <si>
    <t>Observações adicionais</t>
  </si>
  <si>
    <t xml:space="preserve">    REF: SETEMBRO / 2023</t>
  </si>
  <si>
    <t>Caminhada da Saude</t>
  </si>
  <si>
    <t>Fora da Sede</t>
  </si>
  <si>
    <t>Ponto Facultativo ou At. médico - Meio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</si>
</sst>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3.5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rgb="FF000000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4">
    <xf numFmtId="0" fontId="0" fillId="0" borderId="0" xfId="0"/>
    <xf numFmtId="0" fontId="0" fillId="0" borderId="0" xfId="0"/>
    <xf numFmtId="0" fontId="19" fillId="0" borderId="0" xfId="0" applyFont="1"/>
    <xf numFmtId="0" fontId="21" fillId="0" borderId="0" xfId="0" applyFont="1" applyBorder="1" applyAlignment="1">
      <alignment horizontal="left"/>
    </xf>
    <xf numFmtId="165" fontId="22" fillId="0" borderId="13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0" fontId="23" fillId="0" borderId="0" xfId="0" applyFont="1" applyAlignment="1"/>
    <xf numFmtId="0" fontId="21" fillId="36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5" xfId="0" applyFont="1" applyBorder="1" applyAlignment="1"/>
    <xf numFmtId="0" fontId="20" fillId="0" borderId="26" xfId="0" applyFont="1" applyBorder="1" applyAlignment="1"/>
    <xf numFmtId="0" fontId="20" fillId="0" borderId="0" xfId="0" applyFont="1" applyBorder="1" applyAlignment="1"/>
    <xf numFmtId="0" fontId="20" fillId="0" borderId="29" xfId="0" applyFont="1" applyBorder="1" applyAlignment="1"/>
    <xf numFmtId="0" fontId="20" fillId="0" borderId="29" xfId="0" applyFont="1" applyBorder="1" applyAlignment="1">
      <alignment horizontal="left"/>
    </xf>
    <xf numFmtId="0" fontId="20" fillId="0" borderId="11" xfId="0" applyFont="1" applyBorder="1" applyAlignment="1">
      <alignment horizontal="left" vertical="center"/>
    </xf>
    <xf numFmtId="0" fontId="20" fillId="0" borderId="28" xfId="0" applyFont="1" applyBorder="1" applyAlignment="1"/>
    <xf numFmtId="0" fontId="20" fillId="0" borderId="0" xfId="0" applyFont="1" applyBorder="1"/>
    <xf numFmtId="0" fontId="20" fillId="0" borderId="30" xfId="0" applyFont="1" applyBorder="1" applyAlignment="1"/>
    <xf numFmtId="0" fontId="20" fillId="0" borderId="24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19" fillId="0" borderId="0" xfId="0" applyFont="1" applyBorder="1" applyAlignment="1"/>
    <xf numFmtId="166" fontId="19" fillId="0" borderId="0" xfId="0" applyNumberFormat="1" applyFont="1" applyBorder="1"/>
    <xf numFmtId="0" fontId="20" fillId="37" borderId="0" xfId="0" applyFont="1" applyFill="1" applyBorder="1" applyAlignment="1">
      <alignment horizontal="center"/>
    </xf>
    <xf numFmtId="165" fontId="19" fillId="37" borderId="0" xfId="0" applyNumberFormat="1" applyFont="1" applyFill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165" fontId="0" fillId="0" borderId="0" xfId="0" applyNumberFormat="1"/>
    <xf numFmtId="165" fontId="22" fillId="37" borderId="32" xfId="0" applyNumberFormat="1" applyFont="1" applyFill="1" applyBorder="1" applyAlignment="1">
      <alignment horizontal="center"/>
    </xf>
    <xf numFmtId="165" fontId="22" fillId="37" borderId="34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20" fillId="0" borderId="0" xfId="0" applyFont="1" applyBorder="1" applyAlignment="1">
      <alignment horizontal="left"/>
    </xf>
    <xf numFmtId="165" fontId="19" fillId="0" borderId="0" xfId="0" applyNumberFormat="1" applyFont="1" applyFill="1" applyBorder="1" applyAlignment="1"/>
    <xf numFmtId="165" fontId="21" fillId="33" borderId="35" xfId="0" applyNumberFormat="1" applyFont="1" applyFill="1" applyBorder="1" applyAlignment="1">
      <alignment horizontal="center"/>
    </xf>
    <xf numFmtId="165" fontId="21" fillId="33" borderId="38" xfId="0" applyNumberFormat="1" applyFont="1" applyFill="1" applyBorder="1" applyAlignment="1">
      <alignment horizontal="center"/>
    </xf>
    <xf numFmtId="165" fontId="21" fillId="33" borderId="18" xfId="0" applyNumberFormat="1" applyFont="1" applyFill="1" applyBorder="1" applyAlignment="1">
      <alignment horizontal="center"/>
    </xf>
    <xf numFmtId="165" fontId="21" fillId="33" borderId="19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0" fontId="28" fillId="0" borderId="0" xfId="0" applyFont="1"/>
    <xf numFmtId="0" fontId="0" fillId="0" borderId="0" xfId="0" applyNumberFormat="1" applyFill="1"/>
    <xf numFmtId="165" fontId="22" fillId="0" borderId="14" xfId="0" applyNumberFormat="1" applyFont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56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6" xfId="0" applyNumberFormat="1" applyFont="1" applyFill="1" applyBorder="1" applyAlignment="1" applyProtection="1">
      <alignment horizontal="center" vertical="top" wrapText="1"/>
    </xf>
    <xf numFmtId="0" fontId="22" fillId="33" borderId="31" xfId="0" applyFont="1" applyFill="1" applyBorder="1" applyAlignment="1">
      <alignment horizontal="center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0" fontId="22" fillId="0" borderId="22" xfId="0" applyNumberFormat="1" applyFont="1" applyFill="1" applyBorder="1" applyAlignment="1" applyProtection="1">
      <alignment horizontal="center" vertical="top" wrapText="1"/>
    </xf>
    <xf numFmtId="0" fontId="22" fillId="33" borderId="16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48" xfId="0" applyFont="1" applyFill="1" applyBorder="1" applyAlignment="1">
      <alignment horizontal="center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57" xfId="0" applyNumberFormat="1" applyFont="1" applyFill="1" applyBorder="1" applyAlignment="1" applyProtection="1">
      <alignment horizontal="center" vertical="top" wrapText="1"/>
    </xf>
    <xf numFmtId="164" fontId="22" fillId="0" borderId="22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33" borderId="73" xfId="0" applyNumberFormat="1" applyFont="1" applyFill="1" applyBorder="1" applyAlignment="1" applyProtection="1">
      <alignment horizontal="center" vertical="top" wrapText="1"/>
    </xf>
    <xf numFmtId="165" fontId="22" fillId="0" borderId="22" xfId="0" applyNumberFormat="1" applyFont="1" applyFill="1" applyBorder="1" applyAlignment="1" applyProtection="1">
      <alignment horizontal="center" vertical="top" wrapText="1"/>
    </xf>
    <xf numFmtId="165" fontId="22" fillId="33" borderId="16" xfId="0" applyNumberFormat="1" applyFont="1" applyFill="1" applyBorder="1" applyAlignment="1" applyProtection="1">
      <alignment horizontal="center" vertical="top" wrapText="1"/>
    </xf>
    <xf numFmtId="165" fontId="22" fillId="0" borderId="16" xfId="0" applyNumberFormat="1" applyFont="1" applyFill="1" applyBorder="1" applyAlignment="1" applyProtection="1">
      <alignment horizontal="center" vertical="top" wrapText="1"/>
    </xf>
    <xf numFmtId="164" fontId="22" fillId="0" borderId="53" xfId="0" applyNumberFormat="1" applyFont="1" applyFill="1" applyBorder="1" applyAlignment="1" applyProtection="1">
      <alignment horizontal="center" vertical="top" wrapText="1"/>
    </xf>
    <xf numFmtId="164" fontId="22" fillId="0" borderId="21" xfId="0" applyNumberFormat="1" applyFont="1" applyFill="1" applyBorder="1" applyAlignment="1" applyProtection="1">
      <alignment horizontal="center" vertical="top" wrapText="1"/>
    </xf>
    <xf numFmtId="164" fontId="22" fillId="33" borderId="58" xfId="0" applyNumberFormat="1" applyFont="1" applyFill="1" applyBorder="1" applyAlignment="1" applyProtection="1">
      <alignment horizontal="center" vertical="top" wrapText="1"/>
    </xf>
    <xf numFmtId="164" fontId="22" fillId="0" borderId="58" xfId="0" applyNumberFormat="1" applyFont="1" applyFill="1" applyBorder="1" applyAlignment="1" applyProtection="1">
      <alignment horizontal="center" vertical="top" wrapText="1"/>
    </xf>
    <xf numFmtId="164" fontId="22" fillId="0" borderId="39" xfId="0" applyNumberFormat="1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>
      <alignment horizontal="center"/>
    </xf>
    <xf numFmtId="165" fontId="22" fillId="0" borderId="14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64" fontId="22" fillId="33" borderId="57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/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2" fillId="33" borderId="56" xfId="0" applyFont="1" applyFill="1" applyBorder="1" applyAlignment="1">
      <alignment horizontal="center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164" fontId="22" fillId="33" borderId="16" xfId="0" applyNumberFormat="1" applyFont="1" applyFill="1" applyBorder="1" applyAlignment="1" applyProtection="1">
      <alignment horizontal="center" vertical="top" wrapText="1"/>
    </xf>
    <xf numFmtId="0" fontId="29" fillId="39" borderId="41" xfId="0" applyFont="1" applyFill="1" applyBorder="1" applyAlignment="1">
      <alignment horizontal="center" vertical="center"/>
    </xf>
    <xf numFmtId="0" fontId="29" fillId="39" borderId="61" xfId="0" applyFont="1" applyFill="1" applyBorder="1" applyAlignment="1">
      <alignment horizontal="center" vertical="center"/>
    </xf>
    <xf numFmtId="0" fontId="30" fillId="0" borderId="2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42" xfId="0" applyFont="1" applyBorder="1" applyAlignment="1">
      <alignment vertical="center"/>
    </xf>
    <xf numFmtId="0" fontId="30" fillId="0" borderId="61" xfId="0" applyFont="1" applyBorder="1" applyAlignment="1">
      <alignment vertical="center"/>
    </xf>
    <xf numFmtId="0" fontId="31" fillId="0" borderId="42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2" fillId="0" borderId="24" xfId="0" applyFont="1" applyBorder="1" applyAlignment="1">
      <alignment horizontal="justify" vertical="center" wrapText="1"/>
    </xf>
    <xf numFmtId="0" fontId="30" fillId="0" borderId="74" xfId="0" applyFont="1" applyBorder="1" applyAlignment="1">
      <alignment vertical="center" wrapText="1"/>
    </xf>
    <xf numFmtId="0" fontId="32" fillId="0" borderId="29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165" fontId="22" fillId="33" borderId="16" xfId="0" applyNumberFormat="1" applyFont="1" applyFill="1" applyBorder="1" applyAlignment="1" applyProtection="1">
      <alignment horizontal="center" vertical="top" wrapText="1"/>
    </xf>
    <xf numFmtId="0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42" xfId="0" applyNumberFormat="1" applyFont="1" applyFill="1" applyBorder="1" applyAlignment="1" applyProtection="1">
      <alignment horizontal="center" vertical="top" wrapText="1"/>
    </xf>
    <xf numFmtId="0" fontId="22" fillId="0" borderId="24" xfId="0" applyFont="1" applyBorder="1" applyAlignment="1">
      <alignment vertical="center"/>
    </xf>
    <xf numFmtId="0" fontId="33" fillId="40" borderId="25" xfId="0" applyFont="1" applyFill="1" applyBorder="1" applyAlignment="1">
      <alignment horizontal="center" vertical="center" wrapText="1"/>
    </xf>
    <xf numFmtId="0" fontId="33" fillId="40" borderId="26" xfId="0" applyFont="1" applyFill="1" applyBorder="1" applyAlignment="1">
      <alignment horizontal="center" vertical="center" wrapText="1"/>
    </xf>
    <xf numFmtId="0" fontId="33" fillId="40" borderId="27" xfId="0" applyFont="1" applyFill="1" applyBorder="1" applyAlignment="1">
      <alignment horizontal="center" vertical="center" wrapText="1"/>
    </xf>
    <xf numFmtId="0" fontId="34" fillId="40" borderId="18" xfId="0" applyFont="1" applyFill="1" applyBorder="1" applyAlignment="1">
      <alignment horizontal="left" vertical="top" wrapText="1"/>
    </xf>
    <xf numFmtId="0" fontId="34" fillId="40" borderId="75" xfId="0" applyFont="1" applyFill="1" applyBorder="1" applyAlignment="1">
      <alignment horizontal="left" vertical="top" wrapText="1"/>
    </xf>
    <xf numFmtId="0" fontId="34" fillId="40" borderId="19" xfId="0" applyFont="1" applyFill="1" applyBorder="1" applyAlignment="1">
      <alignment horizontal="left" vertical="top" wrapText="1"/>
    </xf>
    <xf numFmtId="0" fontId="34" fillId="40" borderId="10" xfId="0" applyFont="1" applyFill="1" applyBorder="1" applyAlignment="1">
      <alignment horizontal="left" vertical="top" wrapText="1"/>
    </xf>
    <xf numFmtId="0" fontId="34" fillId="40" borderId="11" xfId="0" applyFont="1" applyFill="1" applyBorder="1" applyAlignment="1">
      <alignment horizontal="left" vertical="top" wrapText="1"/>
    </xf>
    <xf numFmtId="0" fontId="34" fillId="40" borderId="76" xfId="0" applyFont="1" applyFill="1" applyBorder="1" applyAlignment="1">
      <alignment horizontal="left" vertical="top" wrapText="1"/>
    </xf>
    <xf numFmtId="0" fontId="34" fillId="40" borderId="13" xfId="0" applyFont="1" applyFill="1" applyBorder="1" applyAlignment="1">
      <alignment horizontal="left" vertical="top" wrapText="1"/>
    </xf>
    <xf numFmtId="0" fontId="34" fillId="40" borderId="77" xfId="0" applyFont="1" applyFill="1" applyBorder="1" applyAlignment="1">
      <alignment horizontal="left" vertical="top" wrapText="1"/>
    </xf>
    <xf numFmtId="0" fontId="34" fillId="40" borderId="12" xfId="0" applyFont="1" applyFill="1" applyBorder="1" applyAlignment="1">
      <alignment horizontal="left" vertical="top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0" fillId="33" borderId="48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1" fillId="34" borderId="48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  <xf numFmtId="165" fontId="22" fillId="0" borderId="31" xfId="0" applyNumberFormat="1" applyFont="1" applyBorder="1" applyAlignment="1">
      <alignment horizontal="center"/>
    </xf>
    <xf numFmtId="165" fontId="22" fillId="0" borderId="15" xfId="0" applyNumberFormat="1" applyFont="1" applyBorder="1" applyAlignment="1">
      <alignment horizontal="center"/>
    </xf>
    <xf numFmtId="0" fontId="21" fillId="38" borderId="28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29" xfId="0" applyFont="1" applyFill="1" applyBorder="1" applyAlignment="1">
      <alignment horizontal="center" vertical="center" wrapText="1"/>
    </xf>
    <xf numFmtId="0" fontId="21" fillId="38" borderId="23" xfId="0" applyFont="1" applyFill="1" applyBorder="1" applyAlignment="1">
      <alignment horizontal="center" vertical="center" wrapText="1"/>
    </xf>
    <xf numFmtId="0" fontId="21" fillId="38" borderId="30" xfId="0" applyFont="1" applyFill="1" applyBorder="1" applyAlignment="1">
      <alignment horizontal="center" vertical="center" wrapText="1"/>
    </xf>
    <xf numFmtId="0" fontId="21" fillId="38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5" borderId="41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8" borderId="43" xfId="0" applyNumberFormat="1" applyFont="1" applyFill="1" applyBorder="1" applyAlignment="1" applyProtection="1">
      <alignment horizontal="center" vertical="center" wrapText="1"/>
    </xf>
    <xf numFmtId="0" fontId="21" fillId="38" borderId="40" xfId="0" applyNumberFormat="1" applyFont="1" applyFill="1" applyBorder="1" applyAlignment="1" applyProtection="1">
      <alignment horizontal="center" vertical="center" wrapText="1"/>
    </xf>
    <xf numFmtId="0" fontId="21" fillId="38" borderId="51" xfId="0" applyNumberFormat="1" applyFont="1" applyFill="1" applyBorder="1" applyAlignment="1" applyProtection="1">
      <alignment horizontal="center" vertical="center" wrapText="1"/>
    </xf>
    <xf numFmtId="0" fontId="21" fillId="38" borderId="49" xfId="0" applyNumberFormat="1" applyFont="1" applyFill="1" applyBorder="1" applyAlignment="1" applyProtection="1">
      <alignment horizontal="center" vertical="center" wrapText="1"/>
    </xf>
    <xf numFmtId="0" fontId="21" fillId="38" borderId="50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5" borderId="18" xfId="0" applyNumberFormat="1" applyFont="1" applyFill="1" applyBorder="1" applyAlignment="1" applyProtection="1">
      <alignment horizontal="center" vertical="center" wrapText="1"/>
    </xf>
    <xf numFmtId="0" fontId="21" fillId="35" borderId="35" xfId="0" applyNumberFormat="1" applyFont="1" applyFill="1" applyBorder="1" applyAlignment="1" applyProtection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0" fontId="21" fillId="35" borderId="13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21" xfId="0" applyNumberFormat="1" applyFont="1" applyFill="1" applyBorder="1" applyAlignment="1" applyProtection="1">
      <alignment horizontal="center" vertical="center" wrapText="1"/>
    </xf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8" borderId="22" xfId="0" applyNumberFormat="1" applyFont="1" applyFill="1" applyBorder="1" applyAlignment="1" applyProtection="1">
      <alignment horizontal="center" vertical="center" wrapText="1"/>
    </xf>
    <xf numFmtId="0" fontId="21" fillId="38" borderId="58" xfId="0" applyNumberFormat="1" applyFont="1" applyFill="1" applyBorder="1" applyAlignment="1" applyProtection="1">
      <alignment horizontal="center" vertical="center" wrapText="1"/>
    </xf>
    <xf numFmtId="0" fontId="21" fillId="38" borderId="16" xfId="0" applyNumberFormat="1" applyFont="1" applyFill="1" applyBorder="1" applyAlignment="1" applyProtection="1">
      <alignment horizontal="center" vertical="center" wrapText="1"/>
    </xf>
    <xf numFmtId="0" fontId="21" fillId="38" borderId="20" xfId="0" applyNumberFormat="1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21" fillId="38" borderId="41" xfId="0" applyNumberFormat="1" applyFont="1" applyFill="1" applyBorder="1" applyAlignment="1" applyProtection="1">
      <alignment horizontal="center" vertical="center" wrapText="1"/>
    </xf>
    <xf numFmtId="0" fontId="21" fillId="38" borderId="54" xfId="0" applyNumberFormat="1" applyFont="1" applyFill="1" applyBorder="1" applyAlignment="1" applyProtection="1">
      <alignment horizontal="center" vertical="center" wrapText="1"/>
    </xf>
    <xf numFmtId="0" fontId="20" fillId="0" borderId="40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0" fillId="0" borderId="45" xfId="0" applyFont="1" applyBorder="1" applyAlignment="1">
      <alignment horizontal="left"/>
    </xf>
    <xf numFmtId="0" fontId="20" fillId="0" borderId="46" xfId="0" applyFont="1" applyBorder="1" applyAlignment="1">
      <alignment horizontal="left"/>
    </xf>
    <xf numFmtId="0" fontId="20" fillId="0" borderId="26" xfId="0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0" fontId="20" fillId="0" borderId="47" xfId="0" applyFont="1" applyBorder="1" applyAlignment="1">
      <alignment horizontal="left"/>
    </xf>
    <xf numFmtId="0" fontId="21" fillId="35" borderId="3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14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  <xf numFmtId="0" fontId="21" fillId="35" borderId="44" xfId="0" applyNumberFormat="1" applyFont="1" applyFill="1" applyBorder="1" applyAlignment="1" applyProtection="1">
      <alignment horizontal="center" vertical="center" wrapText="1"/>
    </xf>
    <xf numFmtId="0" fontId="21" fillId="35" borderId="49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72" xfId="0" applyNumberFormat="1" applyFont="1" applyFill="1" applyBorder="1" applyAlignment="1" applyProtection="1">
      <alignment horizontal="center" vertical="center" wrapText="1"/>
    </xf>
    <xf numFmtId="0" fontId="21" fillId="35" borderId="71" xfId="0" applyNumberFormat="1" applyFont="1" applyFill="1" applyBorder="1" applyAlignment="1" applyProtection="1">
      <alignment horizontal="center" vertical="center" wrapText="1"/>
    </xf>
    <xf numFmtId="0" fontId="21" fillId="38" borderId="55" xfId="0" applyNumberFormat="1" applyFont="1" applyFill="1" applyBorder="1" applyAlignment="1" applyProtection="1">
      <alignment horizontal="center" vertical="center" wrapText="1"/>
    </xf>
    <xf numFmtId="0" fontId="21" fillId="38" borderId="62" xfId="0" applyNumberFormat="1" applyFont="1" applyFill="1" applyBorder="1" applyAlignment="1" applyProtection="1">
      <alignment horizontal="center" vertical="center" wrapText="1"/>
    </xf>
    <xf numFmtId="0" fontId="21" fillId="38" borderId="36" xfId="0" applyNumberFormat="1" applyFont="1" applyFill="1" applyBorder="1" applyAlignment="1" applyProtection="1">
      <alignment horizontal="center" vertical="center" wrapText="1"/>
    </xf>
    <xf numFmtId="0" fontId="21" fillId="38" borderId="45" xfId="0" applyNumberFormat="1" applyFont="1" applyFill="1" applyBorder="1" applyAlignment="1" applyProtection="1">
      <alignment horizontal="center" vertical="center" wrapText="1"/>
    </xf>
    <xf numFmtId="165" fontId="26" fillId="0" borderId="41" xfId="0" applyNumberFormat="1" applyFont="1" applyFill="1" applyBorder="1" applyAlignment="1" applyProtection="1">
      <alignment horizontal="center" vertical="center" wrapText="1"/>
    </xf>
    <xf numFmtId="165" fontId="26" fillId="0" borderId="54" xfId="0" applyNumberFormat="1" applyFont="1" applyFill="1" applyBorder="1" applyAlignment="1" applyProtection="1">
      <alignment horizontal="center" vertical="center" wrapText="1"/>
    </xf>
    <xf numFmtId="165" fontId="26" fillId="0" borderId="42" xfId="0" applyNumberFormat="1" applyFont="1" applyFill="1" applyBorder="1" applyAlignment="1" applyProtection="1">
      <alignment horizontal="center" vertical="center" wrapText="1"/>
    </xf>
    <xf numFmtId="165" fontId="26" fillId="0" borderId="72" xfId="0" applyNumberFormat="1" applyFont="1" applyFill="1" applyBorder="1" applyAlignment="1" applyProtection="1">
      <alignment horizontal="center" vertical="center" wrapText="1"/>
    </xf>
    <xf numFmtId="165" fontId="26" fillId="0" borderId="71" xfId="0" applyNumberFormat="1" applyFont="1" applyFill="1" applyBorder="1" applyAlignment="1" applyProtection="1">
      <alignment horizontal="center" vertical="center" wrapText="1"/>
    </xf>
    <xf numFmtId="165" fontId="26" fillId="0" borderId="32" xfId="0" applyNumberFormat="1" applyFont="1" applyFill="1" applyBorder="1" applyAlignment="1" applyProtection="1">
      <alignment horizontal="center" vertical="center" wrapText="1"/>
    </xf>
    <xf numFmtId="165" fontId="26" fillId="0" borderId="49" xfId="0" applyNumberFormat="1" applyFont="1" applyFill="1" applyBorder="1" applyAlignment="1" applyProtection="1">
      <alignment horizontal="center" vertical="center" wrapText="1"/>
    </xf>
    <xf numFmtId="165" fontId="26" fillId="0" borderId="50" xfId="0" applyNumberFormat="1" applyFont="1" applyFill="1" applyBorder="1" applyAlignment="1" applyProtection="1">
      <alignment horizontal="center" vertical="center" wrapText="1"/>
    </xf>
    <xf numFmtId="165" fontId="26" fillId="0" borderId="34" xfId="0" applyNumberFormat="1" applyFont="1" applyFill="1" applyBorder="1" applyAlignment="1" applyProtection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center" vertical="center" wrapText="1"/>
    </xf>
    <xf numFmtId="165" fontId="26" fillId="0" borderId="29" xfId="0" applyNumberFormat="1" applyFont="1" applyFill="1" applyBorder="1" applyAlignment="1" applyProtection="1">
      <alignment horizontal="center" vertical="center" wrapText="1"/>
    </xf>
    <xf numFmtId="165" fontId="26" fillId="0" borderId="24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5</xdr:row>
      <xdr:rowOff>609600</xdr:rowOff>
    </xdr:from>
    <xdr:to>
      <xdr:col>15</xdr:col>
      <xdr:colOff>266700</xdr:colOff>
      <xdr:row>5</xdr:row>
      <xdr:rowOff>828675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 flipV="1">
          <a:off x="8515350" y="14859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5</xdr:row>
      <xdr:rowOff>609600</xdr:rowOff>
    </xdr:from>
    <xdr:to>
      <xdr:col>15</xdr:col>
      <xdr:colOff>266700</xdr:colOff>
      <xdr:row>5</xdr:row>
      <xdr:rowOff>828675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 flipH="1" flipV="1">
          <a:off x="8515350" y="14859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5</xdr:row>
      <xdr:rowOff>609600</xdr:rowOff>
    </xdr:from>
    <xdr:to>
      <xdr:col>15</xdr:col>
      <xdr:colOff>266700</xdr:colOff>
      <xdr:row>5</xdr:row>
      <xdr:rowOff>828675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 flipH="1" flipV="1">
          <a:off x="8515350" y="14859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344632</xdr:colOff>
      <xdr:row>1</xdr:row>
      <xdr:rowOff>167120</xdr:rowOff>
    </xdr:from>
    <xdr:to>
      <xdr:col>2</xdr:col>
      <xdr:colOff>193791</xdr:colOff>
      <xdr:row>4</xdr:row>
      <xdr:rowOff>227446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409575"/>
          <a:ext cx="472614" cy="78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78"/>
  <sheetViews>
    <sheetView showGridLines="0" tabSelected="1" zoomScale="55" zoomScaleNormal="55" zoomScaleSheetLayoutView="80" workbookViewId="0">
      <selection activeCell="I40" sqref="B39:I40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3" width="19.85546875" style="1" customWidth="1"/>
    <col min="4" max="5" width="17.7109375" style="1" customWidth="1"/>
    <col min="6" max="6" width="12" style="1" customWidth="1"/>
    <col min="7" max="12" width="17.7109375" style="1" customWidth="1"/>
    <col min="13" max="13" width="24.5703125" style="1" customWidth="1"/>
    <col min="14" max="14" width="17.7109375" style="1" customWidth="1"/>
    <col min="15" max="15" width="20.42578125" style="1" customWidth="1"/>
    <col min="16" max="17" width="30.7109375" style="1" customWidth="1"/>
    <col min="18" max="18" width="32.7109375" style="1" customWidth="1"/>
    <col min="19" max="19" width="32.7109375" customWidth="1"/>
    <col min="20" max="20" width="10" style="41" hidden="1" customWidth="1"/>
    <col min="21" max="21" width="36.28515625" style="1" hidden="1" customWidth="1"/>
    <col min="22" max="22" width="9.140625" style="1" hidden="1" customWidth="1"/>
    <col min="23" max="23" width="28.85546875" style="1" hidden="1" customWidth="1"/>
    <col min="24" max="24" width="9.140625" style="1" hidden="1" customWidth="1"/>
    <col min="25" max="25" width="27" style="1" hidden="1" customWidth="1"/>
    <col min="26" max="26" width="9.140625" style="1" hidden="1" customWidth="1"/>
    <col min="27" max="27" width="23.7109375" style="1" hidden="1" customWidth="1"/>
    <col min="28" max="29" width="9.140625" style="1" hidden="1" customWidth="1"/>
    <col min="30" max="30" width="9.5703125" style="1" hidden="1" customWidth="1"/>
    <col min="31" max="31" width="60.7109375" style="1" hidden="1" customWidth="1"/>
    <col min="32" max="32" width="44.85546875" style="1" hidden="1" customWidth="1"/>
    <col min="33" max="33" width="10.140625" style="1" hidden="1" customWidth="1"/>
    <col min="34" max="34" width="33.5703125" style="1" hidden="1" customWidth="1"/>
    <col min="35" max="35" width="9.140625" style="1" hidden="1" customWidth="1"/>
    <col min="36" max="39" width="9.140625" style="1" customWidth="1"/>
    <col min="40" max="16384" width="9.140625" style="1"/>
  </cols>
  <sheetData>
    <row r="1" spans="2:34" ht="20.100000000000001" customHeight="1" thickBot="1" x14ac:dyDescent="0.3">
      <c r="U1" s="28" t="s">
        <v>39</v>
      </c>
      <c r="W1" s="28" t="s">
        <v>226</v>
      </c>
      <c r="Y1" s="28" t="s">
        <v>105</v>
      </c>
      <c r="AA1" s="28" t="s">
        <v>228</v>
      </c>
      <c r="AD1" s="95" t="s">
        <v>40</v>
      </c>
      <c r="AE1" s="96" t="s">
        <v>41</v>
      </c>
      <c r="AF1" s="96" t="s">
        <v>42</v>
      </c>
      <c r="AG1" s="96" t="s">
        <v>43</v>
      </c>
      <c r="AH1" s="96" t="s">
        <v>44</v>
      </c>
    </row>
    <row r="2" spans="2:34" ht="20.100000000000001" customHeight="1" thickBot="1" x14ac:dyDescent="0.3">
      <c r="B2" s="179" t="s">
        <v>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/>
      <c r="U2" s="27" t="s">
        <v>35</v>
      </c>
      <c r="W2" s="27" t="s">
        <v>35</v>
      </c>
      <c r="Y2" s="27"/>
      <c r="AA2" s="27" t="s">
        <v>35</v>
      </c>
      <c r="AD2" s="103" t="s">
        <v>229</v>
      </c>
      <c r="AE2" s="99" t="s">
        <v>86</v>
      </c>
      <c r="AF2" s="97" t="s">
        <v>79</v>
      </c>
      <c r="AG2" s="97" t="s">
        <v>247</v>
      </c>
      <c r="AH2" s="97" t="s">
        <v>83</v>
      </c>
    </row>
    <row r="3" spans="2:34" ht="20.100000000000001" customHeight="1" thickBot="1" x14ac:dyDescent="0.3"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4"/>
      <c r="U3" s="26">
        <v>1.6666666666666667</v>
      </c>
      <c r="W3" s="26">
        <v>1</v>
      </c>
      <c r="Y3" s="26">
        <v>1.3333333333333333</v>
      </c>
      <c r="AA3" s="26">
        <v>0.33333333333333331</v>
      </c>
      <c r="AD3" s="103" t="s">
        <v>230</v>
      </c>
      <c r="AE3" s="99" t="s">
        <v>72</v>
      </c>
      <c r="AF3" s="97" t="s">
        <v>58</v>
      </c>
      <c r="AG3" s="97" t="s">
        <v>248</v>
      </c>
      <c r="AH3" s="97" t="s">
        <v>305</v>
      </c>
    </row>
    <row r="4" spans="2:34" ht="20.100000000000001" customHeight="1" thickBot="1" x14ac:dyDescent="0.3">
      <c r="B4" s="185" t="s">
        <v>33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  <c r="U4" s="21"/>
      <c r="W4" s="21"/>
      <c r="Y4" s="21"/>
      <c r="AA4" s="21"/>
      <c r="AD4" s="103" t="s">
        <v>109</v>
      </c>
      <c r="AE4" s="99" t="s">
        <v>73</v>
      </c>
      <c r="AF4" s="97" t="s">
        <v>53</v>
      </c>
      <c r="AG4" s="97" t="s">
        <v>249</v>
      </c>
      <c r="AH4" s="97" t="s">
        <v>88</v>
      </c>
    </row>
    <row r="5" spans="2:34" ht="20.100000000000001" customHeight="1" thickBot="1" x14ac:dyDescent="0.3"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90"/>
      <c r="U5" s="27" t="s">
        <v>36</v>
      </c>
      <c r="W5" s="27" t="s">
        <v>36</v>
      </c>
      <c r="Y5" s="27"/>
      <c r="AA5" s="27" t="s">
        <v>36</v>
      </c>
      <c r="AD5" s="103" t="s">
        <v>231</v>
      </c>
      <c r="AE5" s="99" t="s">
        <v>74</v>
      </c>
      <c r="AF5" s="97" t="s">
        <v>51</v>
      </c>
      <c r="AG5" s="97" t="s">
        <v>250</v>
      </c>
      <c r="AH5" s="97" t="s">
        <v>46</v>
      </c>
    </row>
    <row r="6" spans="2:34" ht="20.100000000000001" customHeight="1" thickBot="1" x14ac:dyDescent="0.3">
      <c r="B6" s="10" t="s">
        <v>2</v>
      </c>
      <c r="C6" s="11"/>
      <c r="D6" s="11"/>
      <c r="E6" s="196"/>
      <c r="F6" s="197"/>
      <c r="G6" s="35"/>
      <c r="H6" s="35"/>
      <c r="I6" s="11"/>
      <c r="J6" s="11"/>
      <c r="K6" s="11"/>
      <c r="L6" s="11"/>
      <c r="M6" s="11"/>
      <c r="N6" s="11"/>
      <c r="O6" s="11"/>
      <c r="P6" s="206" t="s">
        <v>304</v>
      </c>
      <c r="Q6" s="206"/>
      <c r="R6" s="207"/>
      <c r="T6" s="42"/>
      <c r="U6" s="26">
        <v>1.4583333333333333</v>
      </c>
      <c r="W6" s="26">
        <v>0.875</v>
      </c>
      <c r="Y6" s="26">
        <v>1.1666666666666667</v>
      </c>
      <c r="AA6" s="26">
        <v>0.29166666666666669</v>
      </c>
      <c r="AD6" s="103" t="s">
        <v>251</v>
      </c>
      <c r="AE6" s="99" t="s">
        <v>75</v>
      </c>
      <c r="AF6" s="97" t="s">
        <v>48</v>
      </c>
      <c r="AG6" s="97" t="s">
        <v>252</v>
      </c>
      <c r="AH6" s="97" t="s">
        <v>91</v>
      </c>
    </row>
    <row r="7" spans="2:34" ht="20.100000000000001" customHeight="1" thickBot="1" x14ac:dyDescent="0.3">
      <c r="B7" s="198" t="s">
        <v>3</v>
      </c>
      <c r="C7" s="199"/>
      <c r="D7" s="37"/>
      <c r="E7" s="200"/>
      <c r="F7" s="201"/>
      <c r="G7" s="201"/>
      <c r="H7" s="201"/>
      <c r="I7" s="201"/>
      <c r="J7" s="201"/>
      <c r="K7" s="201"/>
      <c r="L7" s="201"/>
      <c r="M7" s="202"/>
      <c r="N7" s="37"/>
      <c r="O7" s="34"/>
      <c r="P7" s="12"/>
      <c r="Q7" s="12"/>
      <c r="R7" s="13"/>
      <c r="T7" s="43"/>
      <c r="U7" s="21"/>
      <c r="W7" s="21"/>
      <c r="AD7" s="103" t="s">
        <v>232</v>
      </c>
      <c r="AE7" s="99" t="s">
        <v>76</v>
      </c>
      <c r="AF7" s="97" t="s">
        <v>78</v>
      </c>
      <c r="AG7" s="97" t="s">
        <v>253</v>
      </c>
      <c r="AH7" s="97" t="s">
        <v>47</v>
      </c>
    </row>
    <row r="8" spans="2:34" ht="20.100000000000001" customHeight="1" thickBot="1" x14ac:dyDescent="0.3">
      <c r="B8" s="198" t="s">
        <v>4</v>
      </c>
      <c r="C8" s="199"/>
      <c r="D8" s="37"/>
      <c r="E8" s="200"/>
      <c r="F8" s="201"/>
      <c r="G8" s="201"/>
      <c r="H8" s="201"/>
      <c r="I8" s="201"/>
      <c r="J8" s="202"/>
      <c r="K8" s="31"/>
      <c r="L8" s="12"/>
      <c r="M8" s="12"/>
      <c r="N8" s="12"/>
      <c r="O8" s="12"/>
      <c r="P8" s="12"/>
      <c r="Q8" s="12"/>
      <c r="R8" s="14"/>
      <c r="T8" s="44"/>
      <c r="U8" s="27" t="s">
        <v>71</v>
      </c>
      <c r="AD8" s="103" t="s">
        <v>254</v>
      </c>
      <c r="AE8" s="99" t="s">
        <v>87</v>
      </c>
      <c r="AF8" s="97" t="s">
        <v>63</v>
      </c>
      <c r="AG8" s="97" t="s">
        <v>255</v>
      </c>
      <c r="AH8" s="97" t="s">
        <v>85</v>
      </c>
    </row>
    <row r="9" spans="2:34" ht="20.100000000000001" customHeight="1" thickBot="1" x14ac:dyDescent="0.3">
      <c r="B9" s="198" t="s">
        <v>5</v>
      </c>
      <c r="C9" s="199"/>
      <c r="D9" s="37"/>
      <c r="E9" s="203"/>
      <c r="F9" s="204"/>
      <c r="G9" s="204"/>
      <c r="H9" s="204"/>
      <c r="I9" s="204"/>
      <c r="J9" s="205"/>
      <c r="K9" s="31"/>
      <c r="L9" s="12" t="s">
        <v>6</v>
      </c>
      <c r="M9" s="15"/>
      <c r="N9" s="36"/>
      <c r="O9" s="36"/>
      <c r="P9" s="12"/>
      <c r="Q9" s="12"/>
      <c r="R9" s="14"/>
      <c r="T9" s="44"/>
      <c r="U9" s="26">
        <v>0.30208333333333331</v>
      </c>
      <c r="AD9" s="103" t="s">
        <v>233</v>
      </c>
      <c r="AE9" s="99" t="s">
        <v>77</v>
      </c>
      <c r="AF9" s="99" t="s">
        <v>55</v>
      </c>
      <c r="AG9" s="97" t="s">
        <v>256</v>
      </c>
      <c r="AH9" s="97" t="s">
        <v>0</v>
      </c>
    </row>
    <row r="10" spans="2:34" ht="20.100000000000001" customHeight="1" thickBot="1" x14ac:dyDescent="0.3">
      <c r="B10" s="16" t="s">
        <v>34</v>
      </c>
      <c r="C10" s="17"/>
      <c r="D10" s="17"/>
      <c r="E10" s="200"/>
      <c r="F10" s="201"/>
      <c r="G10" s="201"/>
      <c r="H10" s="201"/>
      <c r="I10" s="201"/>
      <c r="J10" s="202"/>
      <c r="K10" s="31"/>
      <c r="L10" s="12"/>
      <c r="M10" s="12"/>
      <c r="N10" s="12"/>
      <c r="O10" s="12"/>
      <c r="P10" s="12"/>
      <c r="Q10" s="12"/>
      <c r="R10" s="14"/>
      <c r="T10" s="44"/>
      <c r="U10" s="21"/>
      <c r="AD10" s="103" t="s">
        <v>257</v>
      </c>
      <c r="AE10" s="98" t="s">
        <v>258</v>
      </c>
      <c r="AF10" s="97" t="s">
        <v>80</v>
      </c>
      <c r="AG10" s="97" t="s">
        <v>259</v>
      </c>
      <c r="AH10" s="97" t="s">
        <v>50</v>
      </c>
    </row>
    <row r="11" spans="2:34" ht="20.100000000000001" customHeight="1" thickBot="1" x14ac:dyDescent="0.3">
      <c r="B11" s="191" t="s">
        <v>7</v>
      </c>
      <c r="C11" s="192"/>
      <c r="D11" s="193"/>
      <c r="E11" s="208" t="s">
        <v>106</v>
      </c>
      <c r="F11" s="192"/>
      <c r="G11" s="192"/>
      <c r="H11" s="192"/>
      <c r="I11" s="192"/>
      <c r="J11" s="193"/>
      <c r="K11" s="30"/>
      <c r="L11" s="18"/>
      <c r="M11" s="18"/>
      <c r="N11" s="18"/>
      <c r="O11" s="18"/>
      <c r="P11" s="18"/>
      <c r="Q11" s="18"/>
      <c r="R11" s="19"/>
      <c r="T11" s="44"/>
      <c r="U11" s="27" t="s">
        <v>37</v>
      </c>
      <c r="AD11" s="103" t="s">
        <v>260</v>
      </c>
      <c r="AE11" s="98" t="s">
        <v>261</v>
      </c>
      <c r="AF11" s="97" t="s">
        <v>49</v>
      </c>
      <c r="AG11" s="98" t="s">
        <v>262</v>
      </c>
      <c r="AH11" s="99" t="s">
        <v>306</v>
      </c>
    </row>
    <row r="12" spans="2:34" ht="20.100000000000001" customHeight="1" thickBot="1" x14ac:dyDescent="0.3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2"/>
      <c r="M12" s="12"/>
      <c r="N12" s="12"/>
      <c r="O12" s="12"/>
      <c r="P12" s="12"/>
      <c r="Q12" s="12"/>
      <c r="R12" s="48"/>
      <c r="U12" s="26">
        <v>4.1666666666666664E-2</v>
      </c>
      <c r="AD12" s="103" t="s">
        <v>263</v>
      </c>
      <c r="AE12" s="97"/>
      <c r="AF12" s="98" t="s">
        <v>45</v>
      </c>
      <c r="AG12" s="98" t="s">
        <v>59</v>
      </c>
      <c r="AH12" s="99" t="s">
        <v>52</v>
      </c>
    </row>
    <row r="13" spans="2:34" ht="20.100000000000001" customHeight="1" thickBot="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3"/>
      <c r="U13" s="26">
        <v>8.3333333333333329E-2</v>
      </c>
      <c r="AD13" s="103" t="s">
        <v>264</v>
      </c>
      <c r="AE13" s="97"/>
      <c r="AF13" s="100"/>
      <c r="AG13" s="100" t="s">
        <v>265</v>
      </c>
      <c r="AH13" s="97" t="s">
        <v>54</v>
      </c>
    </row>
    <row r="14" spans="2:34" ht="20.100000000000001" customHeight="1" thickBot="1" x14ac:dyDescent="0.3">
      <c r="B14" s="152" t="s">
        <v>8</v>
      </c>
      <c r="C14" s="152" t="s">
        <v>9</v>
      </c>
      <c r="D14" s="160" t="s">
        <v>10</v>
      </c>
      <c r="E14" s="161"/>
      <c r="F14" s="161"/>
      <c r="G14" s="161"/>
      <c r="H14" s="161"/>
      <c r="I14" s="161"/>
      <c r="J14" s="162"/>
      <c r="K14" s="160" t="s">
        <v>101</v>
      </c>
      <c r="L14" s="161"/>
      <c r="M14" s="161"/>
      <c r="N14" s="162"/>
      <c r="O14" s="194" t="s">
        <v>103</v>
      </c>
      <c r="P14" s="155" t="s">
        <v>11</v>
      </c>
      <c r="Q14" s="156"/>
      <c r="R14" s="152" t="s">
        <v>12</v>
      </c>
      <c r="T14" s="45"/>
      <c r="AD14" s="103" t="s">
        <v>266</v>
      </c>
      <c r="AE14" s="97"/>
      <c r="AF14" s="97"/>
      <c r="AG14" s="98" t="s">
        <v>56</v>
      </c>
      <c r="AH14" s="99" t="s">
        <v>57</v>
      </c>
    </row>
    <row r="15" spans="2:34" ht="20.100000000000001" customHeight="1" thickBot="1" x14ac:dyDescent="0.3">
      <c r="B15" s="153"/>
      <c r="C15" s="153"/>
      <c r="D15" s="167" t="s">
        <v>93</v>
      </c>
      <c r="E15" s="171" t="s">
        <v>94</v>
      </c>
      <c r="F15" s="175" t="s">
        <v>13</v>
      </c>
      <c r="G15" s="209" t="s">
        <v>95</v>
      </c>
      <c r="H15" s="171" t="s">
        <v>96</v>
      </c>
      <c r="I15" s="175" t="s">
        <v>97</v>
      </c>
      <c r="J15" s="218" t="s">
        <v>104</v>
      </c>
      <c r="K15" s="216" t="s">
        <v>98</v>
      </c>
      <c r="L15" s="214" t="s">
        <v>99</v>
      </c>
      <c r="M15" s="194" t="s">
        <v>102</v>
      </c>
      <c r="N15" s="152" t="s">
        <v>100</v>
      </c>
      <c r="O15" s="195"/>
      <c r="P15" s="155" t="s">
        <v>14</v>
      </c>
      <c r="Q15" s="158" t="s">
        <v>15</v>
      </c>
      <c r="R15" s="153"/>
      <c r="T15" s="45"/>
      <c r="U15" s="27" t="s">
        <v>38</v>
      </c>
      <c r="AD15" s="103" t="s">
        <v>267</v>
      </c>
      <c r="AE15" s="97"/>
      <c r="AF15" s="97"/>
      <c r="AG15" s="98" t="s">
        <v>268</v>
      </c>
      <c r="AH15" s="99" t="s">
        <v>60</v>
      </c>
    </row>
    <row r="16" spans="2:34" ht="20.100000000000001" customHeight="1" thickBot="1" x14ac:dyDescent="0.3">
      <c r="B16" s="153"/>
      <c r="C16" s="153"/>
      <c r="D16" s="168"/>
      <c r="E16" s="172"/>
      <c r="F16" s="176"/>
      <c r="G16" s="210"/>
      <c r="H16" s="172"/>
      <c r="I16" s="176"/>
      <c r="J16" s="219"/>
      <c r="K16" s="217"/>
      <c r="L16" s="215"/>
      <c r="M16" s="195"/>
      <c r="N16" s="153"/>
      <c r="O16" s="195"/>
      <c r="P16" s="157"/>
      <c r="Q16" s="159"/>
      <c r="R16" s="153"/>
      <c r="T16" s="45"/>
      <c r="U16" s="27"/>
      <c r="AD16" s="103" t="s">
        <v>121</v>
      </c>
      <c r="AE16" s="97"/>
      <c r="AF16" s="97"/>
      <c r="AG16" s="102" t="s">
        <v>82</v>
      </c>
      <c r="AH16" s="99" t="s">
        <v>61</v>
      </c>
    </row>
    <row r="17" spans="2:34" ht="20.100000000000001" customHeight="1" thickBot="1" x14ac:dyDescent="0.3">
      <c r="B17" s="153"/>
      <c r="C17" s="153"/>
      <c r="D17" s="169"/>
      <c r="E17" s="173"/>
      <c r="F17" s="177"/>
      <c r="G17" s="211"/>
      <c r="H17" s="173"/>
      <c r="I17" s="177"/>
      <c r="J17" s="220"/>
      <c r="K17" s="217"/>
      <c r="L17" s="215"/>
      <c r="M17" s="195"/>
      <c r="N17" s="153"/>
      <c r="O17" s="195"/>
      <c r="P17" s="157"/>
      <c r="Q17" s="159"/>
      <c r="R17" s="153"/>
      <c r="T17" s="133" t="s">
        <v>225</v>
      </c>
      <c r="U17" s="58">
        <v>0.29166666666666669</v>
      </c>
      <c r="AD17" s="103" t="s">
        <v>269</v>
      </c>
      <c r="AE17" s="97"/>
      <c r="AF17" s="97"/>
      <c r="AG17" s="102" t="s">
        <v>270</v>
      </c>
      <c r="AH17" s="99" t="s">
        <v>62</v>
      </c>
    </row>
    <row r="18" spans="2:34" ht="20.100000000000001" customHeight="1" thickBot="1" x14ac:dyDescent="0.3">
      <c r="B18" s="154"/>
      <c r="C18" s="153"/>
      <c r="D18" s="170"/>
      <c r="E18" s="174"/>
      <c r="F18" s="178"/>
      <c r="G18" s="212"/>
      <c r="H18" s="213"/>
      <c r="I18" s="178"/>
      <c r="J18" s="221"/>
      <c r="K18" s="217"/>
      <c r="L18" s="215"/>
      <c r="M18" s="195"/>
      <c r="N18" s="153"/>
      <c r="O18" s="195"/>
      <c r="P18" s="157"/>
      <c r="Q18" s="159"/>
      <c r="R18" s="154"/>
      <c r="T18" s="133"/>
      <c r="AD18" s="103" t="s">
        <v>271</v>
      </c>
      <c r="AE18" s="97"/>
      <c r="AF18" s="97"/>
      <c r="AG18" s="100" t="s">
        <v>272</v>
      </c>
      <c r="AH18" s="97" t="s">
        <v>64</v>
      </c>
    </row>
    <row r="19" spans="2:34" ht="20.100000000000001" customHeight="1" thickBot="1" x14ac:dyDescent="0.3">
      <c r="B19" s="71">
        <v>1</v>
      </c>
      <c r="C19" s="68" t="s">
        <v>17</v>
      </c>
      <c r="D19" s="84"/>
      <c r="E19" s="80"/>
      <c r="F19" s="74" t="str">
        <f>IF(D19="","",IF(G19="",IF(E19-D19&lt;=$U$9,0,$U$12),IF(G19-E19&gt;$U$13,$U$13,IF(G19-E19&lt;$U$12,$U$12,G19-E19))))</f>
        <v/>
      </c>
      <c r="G19" s="75"/>
      <c r="H19" s="80"/>
      <c r="I19" s="74">
        <f t="shared" ref="I19:I46" si="0">IF(D19="",IF(OR(C19="sábado",C19="domingo"),0,IF(R19="",0,IF(R19="Ponto Facultativo - Meio Período",$U$23,$U$31))),IF(R19="",IF(G19="",IF(F19="",E19-D19,IF(E19-D19-F19&gt;$U$20,$U$20,E19-D19-F19)),IF(G19-E19&gt;$U$13,IF((E19-D19)+(H19-G19)&gt;$U$20,$U$20,(E19-D19)+(H19-G19)),IF(H19-D19-F19&gt;$U$20,$U$20,H19-D19-F19))),IF(R19="Ponto Facultativo - Meio Período",IF(G19="",IF(F19="",IF(E19-D19&gt;$U$20,$U$20,IF(E19-D19&lt;$U$23,($U$31-$U$23)+(E19-D19),IF(E19-D19&lt;$U$31,$U$31,E19-D19))),IF(E19-D19-F19&gt;$U$20,$U$20,IF(E19-D19-F19&lt;$U$23,($U$31-$U$23)+(E19-D19-F19),IF(E19-D19-F19&lt;$U$31,$U$31,E19-D19-F19)))),IF(G19-E19&gt;$U$13,IF((E19-D19)+(H19-G19)&gt;$U$20,$U$20,IF((E19-D19)+(H19-G19)&lt;$U$23,($U$31-$U$23)+(E19-D19)+(H19-G19),IF((E19-D19)+(H19-G19)&lt;$U$31,$U$31,(E19-D19)+(H19-G19)))),IF(H19-D19-F19&lt;$U$20,$U$20,IF(H19-D19-F19&lt;$U$23,($U$31-$U$23)+(H19-D19-F19),IF(H19-D19-F19&lt;$U$31,$U$31,H19-D19-F19))))),IF(R19="Feriado",IF(G19="",IF(F19="",E19-D19,IF(E19-D19-F19&gt;$U$20,$U$20,E19-D19-F19)),IF(G19-E19&gt;$U$13,IF((E19-D19)+(H19-G19)&gt;$U$20,$U$20,(E19-D19)+(H19-G19)),IF(H19-D19-F19&gt;$U$20,$U$20,H19-D19-F19))),IF(R19="Ponto Facultativo",IF(G19="",IF(F19="",IF(E19-D19&lt;$U$31,$U$31,E19-D19),IF(E19-D19-F19&gt;$U$20,$U$20,IF(E19-D19-F19&lt;$U$31,$U$31,E19-D19-F19))),IF(G19-E19&gt;$U$13,IF((E19-D19)+(H19-G19)&gt;$U$20,$U$20,IF((E19-D19)+(H19-G19)&lt;$U$31,$U$31,(E19-D19)+(H19-G19))),IF(H19-D19-F19&gt;$U$20,$U$20,IF(H19-D19-F19&lt;$U$31,$U$31,H19-D19-F19)))),$U$31)))))</f>
        <v>0</v>
      </c>
      <c r="J19" s="231">
        <f>SUM(I19:I21)</f>
        <v>0</v>
      </c>
      <c r="K19" s="225"/>
      <c r="L19" s="228"/>
      <c r="M19" s="222">
        <f>IF(COUNTIF(T19,1)&gt;0,IF(J19+K19&lt;$AA$3,IF(J19+K19&gt;$AA$3-COUNTIF(T19,1)*$U$12,$AA$3-J19-K19,$W$28-COUNTIF(T19,1)*$U$12),0),IF(J19+K19&lt;$AA$3,IF(J19+K19&gt;$AA$6,$AA$3-(J19+K19),$AA$3-$AA$6),0))</f>
        <v>4.166666666666663E-2</v>
      </c>
      <c r="N19" s="222"/>
      <c r="O19" s="222">
        <f>IF(K19&gt;$Y$25,"Horas convocadas extrapolou o limite de 5 horas semanais",IF(N19-M19&gt;0.00001,"Sobreaviso liquidado maior que o saldo de Sobreaviso da semana, reavaliar.",J19+K19+N19))</f>
        <v>0</v>
      </c>
      <c r="P19" s="225">
        <f>IF(OR(O19="Horas convocadas extrapolou o limite de 5 horas semanais",O19="Sobreaviso liquidado maior que o saldo de Sobreaviso da semana, reavaliar."),"Preenchimento do sobreaviso equivocado, reavaliar",IF(J19+K19+N19&gt;$AA$3,J19+K19+N19-$AA$3,0))</f>
        <v>0</v>
      </c>
      <c r="Q19" s="228">
        <f>IF(OR(O19="Horas convocadas extrapolou o limite de 5 horas semanais",O19="Sobreaviso liquidado maior que o saldo de Sobreaviso da semana, reavaliar."),"Preenchimento do sobreaviso equivocado, reavaliar",IF(O19&lt;$AA$3,$AA$3-O19,0))</f>
        <v>0.33333333333333331</v>
      </c>
      <c r="R19" s="77"/>
      <c r="T19" s="60">
        <f>IF(R19="",0,1)</f>
        <v>0</v>
      </c>
      <c r="U19" s="59" t="s">
        <v>84</v>
      </c>
      <c r="AD19" s="103" t="s">
        <v>273</v>
      </c>
      <c r="AE19" s="97"/>
      <c r="AF19" s="97"/>
      <c r="AG19" s="97" t="s">
        <v>81</v>
      </c>
      <c r="AH19" s="97" t="s">
        <v>65</v>
      </c>
    </row>
    <row r="20" spans="2:34" ht="20.100000000000001" customHeight="1" thickBot="1" x14ac:dyDescent="0.3">
      <c r="B20" s="92">
        <v>2</v>
      </c>
      <c r="C20" s="69" t="s">
        <v>18</v>
      </c>
      <c r="D20" s="67"/>
      <c r="E20" s="93"/>
      <c r="F20" s="94" t="str">
        <f t="shared" ref="F20:F46" si="1">IF(D20="","",IF(G20="",IF(E20-D20&lt;=$U$9,0,$U$12),IF(G20-E20&gt;$U$13,$U$13,IF(G20-E20&lt;$U$12,$U$12,G20-E20))))</f>
        <v/>
      </c>
      <c r="G20" s="91"/>
      <c r="H20" s="93"/>
      <c r="I20" s="82">
        <f t="shared" si="0"/>
        <v>0</v>
      </c>
      <c r="J20" s="232"/>
      <c r="K20" s="226"/>
      <c r="L20" s="229"/>
      <c r="M20" s="223"/>
      <c r="N20" s="223"/>
      <c r="O20" s="223"/>
      <c r="P20" s="226"/>
      <c r="Q20" s="229"/>
      <c r="R20" s="78"/>
      <c r="T20" s="60">
        <f>IF(R20="",0,1)</f>
        <v>0</v>
      </c>
      <c r="U20" s="58">
        <v>0.41666666666666669</v>
      </c>
      <c r="AD20" s="103" t="s">
        <v>274</v>
      </c>
      <c r="AE20" s="97"/>
      <c r="AF20" s="97"/>
      <c r="AG20" s="97"/>
      <c r="AH20" s="97" t="s">
        <v>227</v>
      </c>
    </row>
    <row r="21" spans="2:34" ht="20.100000000000001" customHeight="1" thickBot="1" x14ac:dyDescent="0.3">
      <c r="B21" s="92">
        <v>3</v>
      </c>
      <c r="C21" s="69" t="s">
        <v>19</v>
      </c>
      <c r="D21" s="67"/>
      <c r="E21" s="93"/>
      <c r="F21" s="94" t="str">
        <f t="shared" si="1"/>
        <v/>
      </c>
      <c r="G21" s="91"/>
      <c r="H21" s="93"/>
      <c r="I21" s="82">
        <f t="shared" si="0"/>
        <v>0</v>
      </c>
      <c r="J21" s="233"/>
      <c r="K21" s="227"/>
      <c r="L21" s="230"/>
      <c r="M21" s="224"/>
      <c r="N21" s="224"/>
      <c r="O21" s="224"/>
      <c r="P21" s="227"/>
      <c r="Q21" s="230"/>
      <c r="R21" s="78"/>
      <c r="T21" s="60">
        <f t="shared" ref="T21:T47" si="2">IF(R21="",0,1)</f>
        <v>0</v>
      </c>
      <c r="AD21" s="103" t="s">
        <v>275</v>
      </c>
      <c r="AE21" s="97"/>
      <c r="AF21" s="97"/>
      <c r="AG21" s="97"/>
      <c r="AH21" s="97" t="s">
        <v>89</v>
      </c>
    </row>
    <row r="22" spans="2:34" s="41" customFormat="1" ht="20.100000000000001" customHeight="1" thickBot="1" x14ac:dyDescent="0.3">
      <c r="B22" s="61">
        <v>4</v>
      </c>
      <c r="C22" s="70" t="s">
        <v>20</v>
      </c>
      <c r="D22" s="72"/>
      <c r="E22" s="73"/>
      <c r="F22" s="63" t="str">
        <f t="shared" si="1"/>
        <v/>
      </c>
      <c r="G22" s="62"/>
      <c r="H22" s="81"/>
      <c r="I22" s="83">
        <f t="shared" si="0"/>
        <v>0</v>
      </c>
      <c r="J22" s="231">
        <f>SUM(I22:I28)</f>
        <v>1</v>
      </c>
      <c r="K22" s="225"/>
      <c r="L22" s="228"/>
      <c r="M22" s="222">
        <f>IF(COUNTIF(T22:T26,1)&gt;0,IF(J22+K22&lt;$U$3,IF(J22+K22&gt;$U$3-COUNTIF(T22:T26,1)*$U$12,$U$3-J22-K22,$U$25-COUNTIF(T22:T26,1)*$U$12),0),IF(J22+K22&lt;$U$3,IF(J22+K22&gt;$U$6,$U$3-(J22+K22),$U$3-$U$6),0))</f>
        <v>8.3333333333333343E-2</v>
      </c>
      <c r="N22" s="222"/>
      <c r="O22" s="222">
        <f>IF(K22&gt;$U$25,"Horas convocadas extrapolou o limite de 5 horas semanais",IF(N22-M22&gt;0.00001,"Sobreaviso liquidado maior que o saldo de Sobreaviso da semana, reavaliar.",J22+K22+N22))</f>
        <v>1</v>
      </c>
      <c r="P22" s="225">
        <f>IF(OR(O22="Horas convocadas extrapolou o limite de 5 horas semanais",O22="Sobreaviso liquidado maior que o saldo de Sobreaviso da semana, reavaliar."),"Preenchimento do sobreaviso equivocado, reavaliar",IF(J22+K22+N22&gt;$U$3,J22+K22+N22-$U$3,0))</f>
        <v>0</v>
      </c>
      <c r="Q22" s="228">
        <f>IF(OR(O22="Horas convocadas extrapolou o limite de 5 horas semanais",O22="Sobreaviso liquidado maior que o saldo de Sobreaviso da semana, reavaliar."),"Preenchimento do sobreaviso equivocado, reavaliar",IF(O22&lt;$U$3,$U$3-O22,0))</f>
        <v>0.66666666666666674</v>
      </c>
      <c r="R22" s="79"/>
      <c r="T22" s="60">
        <f t="shared" si="2"/>
        <v>0</v>
      </c>
      <c r="U22" s="85" t="s">
        <v>92</v>
      </c>
      <c r="AD22" s="103" t="s">
        <v>276</v>
      </c>
      <c r="AE22" s="97"/>
      <c r="AF22" s="90"/>
      <c r="AG22" s="99"/>
      <c r="AH22" s="98" t="s">
        <v>66</v>
      </c>
    </row>
    <row r="23" spans="2:34" s="41" customFormat="1" ht="20.100000000000001" customHeight="1" thickBot="1" x14ac:dyDescent="0.3">
      <c r="B23" s="61">
        <v>5</v>
      </c>
      <c r="C23" s="70" t="s">
        <v>21</v>
      </c>
      <c r="D23" s="72"/>
      <c r="E23" s="73"/>
      <c r="F23" s="63" t="str">
        <f t="shared" si="1"/>
        <v/>
      </c>
      <c r="G23" s="62"/>
      <c r="H23" s="81"/>
      <c r="I23" s="83">
        <f t="shared" si="0"/>
        <v>0</v>
      </c>
      <c r="J23" s="232"/>
      <c r="K23" s="226"/>
      <c r="L23" s="229"/>
      <c r="M23" s="223"/>
      <c r="N23" s="223"/>
      <c r="O23" s="223"/>
      <c r="P23" s="226"/>
      <c r="Q23" s="229"/>
      <c r="R23" s="79"/>
      <c r="T23" s="60">
        <f t="shared" si="2"/>
        <v>0</v>
      </c>
      <c r="U23" s="86">
        <v>0.16666666666666666</v>
      </c>
      <c r="AD23" s="103" t="s">
        <v>124</v>
      </c>
      <c r="AE23" s="97"/>
      <c r="AF23" s="90"/>
      <c r="AG23" s="99"/>
      <c r="AH23" s="111" t="s">
        <v>307</v>
      </c>
    </row>
    <row r="24" spans="2:34" s="41" customFormat="1" ht="20.100000000000001" customHeight="1" thickBot="1" x14ac:dyDescent="0.3">
      <c r="B24" s="92">
        <v>6</v>
      </c>
      <c r="C24" s="69" t="s">
        <v>22</v>
      </c>
      <c r="D24" s="89"/>
      <c r="E24" s="88"/>
      <c r="F24" s="94" t="str">
        <f t="shared" si="1"/>
        <v/>
      </c>
      <c r="G24" s="91"/>
      <c r="H24" s="93"/>
      <c r="I24" s="82">
        <f t="shared" si="0"/>
        <v>0.33333333333333331</v>
      </c>
      <c r="J24" s="232"/>
      <c r="K24" s="226"/>
      <c r="L24" s="229"/>
      <c r="M24" s="223"/>
      <c r="N24" s="223"/>
      <c r="O24" s="223"/>
      <c r="P24" s="226"/>
      <c r="Q24" s="229"/>
      <c r="R24" s="107" t="s">
        <v>66</v>
      </c>
      <c r="T24" s="60">
        <f t="shared" si="2"/>
        <v>1</v>
      </c>
      <c r="U24" s="85" t="s">
        <v>130</v>
      </c>
      <c r="W24" s="87" t="s">
        <v>130</v>
      </c>
      <c r="Y24" s="87" t="s">
        <v>130</v>
      </c>
      <c r="AD24" s="103" t="s">
        <v>118</v>
      </c>
      <c r="AE24" s="97"/>
      <c r="AF24" s="90"/>
      <c r="AG24" s="99"/>
      <c r="AH24" s="97" t="s">
        <v>67</v>
      </c>
    </row>
    <row r="25" spans="2:34" ht="20.100000000000001" customHeight="1" thickBot="1" x14ac:dyDescent="0.3">
      <c r="B25" s="92">
        <v>7</v>
      </c>
      <c r="C25" s="69" t="s">
        <v>16</v>
      </c>
      <c r="D25" s="89"/>
      <c r="E25" s="88"/>
      <c r="F25" s="94" t="str">
        <f t="shared" si="1"/>
        <v/>
      </c>
      <c r="G25" s="91"/>
      <c r="H25" s="93"/>
      <c r="I25" s="82">
        <f t="shared" si="0"/>
        <v>0.33333333333333331</v>
      </c>
      <c r="J25" s="232"/>
      <c r="K25" s="226"/>
      <c r="L25" s="229"/>
      <c r="M25" s="223"/>
      <c r="N25" s="223"/>
      <c r="O25" s="223"/>
      <c r="P25" s="226"/>
      <c r="Q25" s="229"/>
      <c r="R25" s="107" t="s">
        <v>0</v>
      </c>
      <c r="T25" s="60">
        <f t="shared" si="2"/>
        <v>1</v>
      </c>
      <c r="U25" s="58">
        <v>0.20833333333333334</v>
      </c>
      <c r="W25" s="26">
        <v>0.125</v>
      </c>
      <c r="Y25" s="26">
        <v>0.16666666666666666</v>
      </c>
      <c r="AD25" s="103" t="s">
        <v>234</v>
      </c>
      <c r="AE25" s="97"/>
      <c r="AF25" s="90"/>
      <c r="AG25" s="99"/>
      <c r="AH25" s="97" t="s">
        <v>68</v>
      </c>
    </row>
    <row r="26" spans="2:34" ht="20.100000000000001" customHeight="1" thickBot="1" x14ac:dyDescent="0.3">
      <c r="B26" s="92">
        <v>8</v>
      </c>
      <c r="C26" s="69" t="s">
        <v>17</v>
      </c>
      <c r="D26" s="89"/>
      <c r="E26" s="88"/>
      <c r="F26" s="94" t="str">
        <f t="shared" si="1"/>
        <v/>
      </c>
      <c r="G26" s="91"/>
      <c r="H26" s="93"/>
      <c r="I26" s="82">
        <f t="shared" si="0"/>
        <v>0.33333333333333331</v>
      </c>
      <c r="J26" s="232"/>
      <c r="K26" s="226"/>
      <c r="L26" s="229"/>
      <c r="M26" s="223"/>
      <c r="N26" s="223"/>
      <c r="O26" s="223"/>
      <c r="P26" s="226"/>
      <c r="Q26" s="229"/>
      <c r="R26" s="107" t="s">
        <v>66</v>
      </c>
      <c r="T26" s="60">
        <f t="shared" si="2"/>
        <v>1</v>
      </c>
      <c r="U26" s="38"/>
      <c r="AD26" s="103" t="s">
        <v>235</v>
      </c>
      <c r="AE26" s="97"/>
      <c r="AF26" s="90"/>
      <c r="AG26" s="99"/>
      <c r="AH26" s="98" t="s">
        <v>90</v>
      </c>
    </row>
    <row r="27" spans="2:34" ht="20.100000000000001" customHeight="1" thickBot="1" x14ac:dyDescent="0.35">
      <c r="B27" s="92">
        <v>9</v>
      </c>
      <c r="C27" s="69" t="s">
        <v>18</v>
      </c>
      <c r="D27" s="67"/>
      <c r="E27" s="93"/>
      <c r="F27" s="94" t="str">
        <f t="shared" si="1"/>
        <v/>
      </c>
      <c r="G27" s="91"/>
      <c r="H27" s="93"/>
      <c r="I27" s="82">
        <f t="shared" si="0"/>
        <v>0</v>
      </c>
      <c r="J27" s="232"/>
      <c r="K27" s="226"/>
      <c r="L27" s="229"/>
      <c r="M27" s="223"/>
      <c r="N27" s="223"/>
      <c r="O27" s="223"/>
      <c r="P27" s="226"/>
      <c r="Q27" s="229"/>
      <c r="R27" s="78"/>
      <c r="T27" s="60">
        <f t="shared" si="2"/>
        <v>0</v>
      </c>
      <c r="U27" s="56" t="s">
        <v>24</v>
      </c>
      <c r="W27" s="27" t="s">
        <v>130</v>
      </c>
      <c r="AD27" s="103" t="s">
        <v>277</v>
      </c>
      <c r="AE27" s="97"/>
      <c r="AF27" s="90"/>
      <c r="AG27" s="99"/>
      <c r="AH27" s="98" t="s">
        <v>69</v>
      </c>
    </row>
    <row r="28" spans="2:34" ht="20.100000000000001" customHeight="1" thickBot="1" x14ac:dyDescent="0.35">
      <c r="B28" s="92">
        <v>10</v>
      </c>
      <c r="C28" s="69" t="s">
        <v>19</v>
      </c>
      <c r="D28" s="67"/>
      <c r="E28" s="93"/>
      <c r="F28" s="94" t="str">
        <f t="shared" si="1"/>
        <v/>
      </c>
      <c r="G28" s="91"/>
      <c r="H28" s="93"/>
      <c r="I28" s="82">
        <f t="shared" si="0"/>
        <v>0</v>
      </c>
      <c r="J28" s="233"/>
      <c r="K28" s="227"/>
      <c r="L28" s="230"/>
      <c r="M28" s="224"/>
      <c r="N28" s="224"/>
      <c r="O28" s="224"/>
      <c r="P28" s="227"/>
      <c r="Q28" s="230"/>
      <c r="R28" s="78"/>
      <c r="T28" s="60">
        <f t="shared" si="2"/>
        <v>0</v>
      </c>
      <c r="U28" s="56" t="s">
        <v>15</v>
      </c>
      <c r="W28" s="26">
        <v>4.1666666666666664E-2</v>
      </c>
      <c r="AD28" s="104" t="s">
        <v>278</v>
      </c>
      <c r="AE28" s="97"/>
      <c r="AF28" s="90"/>
      <c r="AG28" s="99"/>
      <c r="AH28" s="106"/>
    </row>
    <row r="29" spans="2:34" ht="20.100000000000001" customHeight="1" thickBot="1" x14ac:dyDescent="0.3">
      <c r="B29" s="61">
        <v>11</v>
      </c>
      <c r="C29" s="70" t="s">
        <v>20</v>
      </c>
      <c r="D29" s="72"/>
      <c r="E29" s="73"/>
      <c r="F29" s="63" t="str">
        <f t="shared" si="1"/>
        <v/>
      </c>
      <c r="G29" s="62"/>
      <c r="H29" s="81"/>
      <c r="I29" s="83">
        <f t="shared" si="0"/>
        <v>0</v>
      </c>
      <c r="J29" s="231">
        <f>SUM(I29:I35)</f>
        <v>0</v>
      </c>
      <c r="K29" s="225"/>
      <c r="L29" s="228"/>
      <c r="M29" s="222">
        <f>IF(COUNTIF(T29:T33,1)&gt;0,IF(J29+K29&lt;$U$3,IF(J29+K29&gt;$U$3-COUNTIF(T29:T33,1)*$U$12,$U$3-J29-K29,$U$25-COUNTIF(T29:T33,1)*$U$12),0),IF(J29+K29&lt;$U$3,IF(J29+K29&gt;$U$6,$U$3-(J29+K29),$U$3-$U$6),0))</f>
        <v>0.20833333333333348</v>
      </c>
      <c r="N29" s="222"/>
      <c r="O29" s="222">
        <f>IF(K29&gt;$U$25,"Horas convocadas extrapolou o limite de 5 horas semanais",IF(N29-M29&gt;0.00001,"Sobreaviso liquidado maior que o saldo de Sobreaviso da semana, reavaliar.",J29+K29+N29))</f>
        <v>0</v>
      </c>
      <c r="P29" s="225">
        <f>IF(OR(O29="Horas convocadas extrapolou o limite de 5 horas semanais",O29="Sobreaviso liquidado maior que o saldo de Sobreaviso da semana, reavaliar."),"Preenchimento do sobreaviso equivocado, reavaliar",IF(J29+K29+N29&gt;$U$3,J29+K29+N29-$U$3,0))</f>
        <v>0</v>
      </c>
      <c r="Q29" s="228">
        <f>IF(OR(O29="Horas convocadas extrapolou o limite de 5 horas semanais",O29="Sobreaviso liquidado maior que o saldo de Sobreaviso da semana, reavaliar."),"Preenchimento do sobreaviso equivocado, reavaliar",IF(O29&lt;$U$3,$U$3-O29,0))</f>
        <v>1.6666666666666667</v>
      </c>
      <c r="R29" s="79"/>
      <c r="T29" s="60">
        <f t="shared" si="2"/>
        <v>0</v>
      </c>
      <c r="AD29" s="104" t="s">
        <v>279</v>
      </c>
      <c r="AE29" s="97"/>
      <c r="AF29" s="90"/>
      <c r="AG29" s="99"/>
      <c r="AH29" s="106"/>
    </row>
    <row r="30" spans="2:34" ht="20.100000000000001" customHeight="1" thickBot="1" x14ac:dyDescent="0.3">
      <c r="B30" s="61">
        <v>12</v>
      </c>
      <c r="C30" s="70" t="s">
        <v>21</v>
      </c>
      <c r="D30" s="72"/>
      <c r="E30" s="73"/>
      <c r="F30" s="63" t="str">
        <f t="shared" si="1"/>
        <v/>
      </c>
      <c r="G30" s="62"/>
      <c r="H30" s="81"/>
      <c r="I30" s="83">
        <f t="shared" si="0"/>
        <v>0</v>
      </c>
      <c r="J30" s="232"/>
      <c r="K30" s="226"/>
      <c r="L30" s="229"/>
      <c r="M30" s="223"/>
      <c r="N30" s="223"/>
      <c r="O30" s="223"/>
      <c r="P30" s="226"/>
      <c r="Q30" s="229"/>
      <c r="R30" s="79"/>
      <c r="T30" s="60">
        <f t="shared" si="2"/>
        <v>0</v>
      </c>
      <c r="U30" s="59" t="s">
        <v>107</v>
      </c>
      <c r="AD30" s="104" t="s">
        <v>280</v>
      </c>
      <c r="AE30" s="97"/>
      <c r="AF30" s="90"/>
      <c r="AG30" s="99"/>
      <c r="AH30" s="106"/>
    </row>
    <row r="31" spans="2:34" ht="20.100000000000001" customHeight="1" thickBot="1" x14ac:dyDescent="0.3">
      <c r="B31" s="61">
        <v>13</v>
      </c>
      <c r="C31" s="70" t="s">
        <v>22</v>
      </c>
      <c r="D31" s="72"/>
      <c r="E31" s="73"/>
      <c r="F31" s="63" t="str">
        <f t="shared" si="1"/>
        <v/>
      </c>
      <c r="G31" s="62"/>
      <c r="H31" s="81"/>
      <c r="I31" s="83">
        <f t="shared" si="0"/>
        <v>0</v>
      </c>
      <c r="J31" s="232"/>
      <c r="K31" s="226"/>
      <c r="L31" s="229"/>
      <c r="M31" s="223"/>
      <c r="N31" s="223"/>
      <c r="O31" s="223"/>
      <c r="P31" s="226"/>
      <c r="Q31" s="229"/>
      <c r="R31" s="79"/>
      <c r="T31" s="60">
        <f t="shared" si="2"/>
        <v>0</v>
      </c>
      <c r="U31" s="58">
        <v>0.33333333333333331</v>
      </c>
      <c r="AD31" s="104" t="s">
        <v>281</v>
      </c>
      <c r="AE31" s="97"/>
      <c r="AF31" s="90"/>
      <c r="AG31" s="99"/>
      <c r="AH31" s="106"/>
    </row>
    <row r="32" spans="2:34" ht="20.100000000000001" customHeight="1" thickBot="1" x14ac:dyDescent="0.3">
      <c r="B32" s="61">
        <v>14</v>
      </c>
      <c r="C32" s="70" t="s">
        <v>16</v>
      </c>
      <c r="D32" s="72"/>
      <c r="E32" s="73"/>
      <c r="F32" s="63" t="str">
        <f t="shared" si="1"/>
        <v/>
      </c>
      <c r="G32" s="62"/>
      <c r="H32" s="81"/>
      <c r="I32" s="83">
        <f t="shared" si="0"/>
        <v>0</v>
      </c>
      <c r="J32" s="232"/>
      <c r="K32" s="226"/>
      <c r="L32" s="229"/>
      <c r="M32" s="223"/>
      <c r="N32" s="223"/>
      <c r="O32" s="223"/>
      <c r="P32" s="226"/>
      <c r="Q32" s="229"/>
      <c r="R32" s="79"/>
      <c r="T32" s="60">
        <f t="shared" si="2"/>
        <v>0</v>
      </c>
      <c r="AD32" s="104" t="s">
        <v>282</v>
      </c>
      <c r="AE32" s="97"/>
      <c r="AF32" s="100"/>
      <c r="AG32" s="97"/>
      <c r="AH32" s="106"/>
    </row>
    <row r="33" spans="2:34" ht="20.100000000000001" customHeight="1" thickBot="1" x14ac:dyDescent="0.3">
      <c r="B33" s="61">
        <v>15</v>
      </c>
      <c r="C33" s="70" t="s">
        <v>17</v>
      </c>
      <c r="D33" s="72"/>
      <c r="E33" s="73"/>
      <c r="F33" s="63" t="str">
        <f t="shared" si="1"/>
        <v/>
      </c>
      <c r="G33" s="62"/>
      <c r="H33" s="81"/>
      <c r="I33" s="83">
        <f t="shared" si="0"/>
        <v>0</v>
      </c>
      <c r="J33" s="232"/>
      <c r="K33" s="226"/>
      <c r="L33" s="229"/>
      <c r="M33" s="223"/>
      <c r="N33" s="223"/>
      <c r="O33" s="223"/>
      <c r="P33" s="226"/>
      <c r="Q33" s="229"/>
      <c r="R33" s="79"/>
      <c r="T33" s="60">
        <f t="shared" si="2"/>
        <v>0</v>
      </c>
      <c r="AD33" s="104" t="s">
        <v>283</v>
      </c>
      <c r="AE33" s="97"/>
      <c r="AF33" s="97"/>
      <c r="AG33" s="97"/>
      <c r="AH33" s="106"/>
    </row>
    <row r="34" spans="2:34" ht="20.100000000000001" customHeight="1" thickBot="1" x14ac:dyDescent="0.3">
      <c r="B34" s="92">
        <v>16</v>
      </c>
      <c r="C34" s="69" t="s">
        <v>18</v>
      </c>
      <c r="D34" s="67"/>
      <c r="E34" s="93"/>
      <c r="F34" s="94" t="str">
        <f t="shared" si="1"/>
        <v/>
      </c>
      <c r="G34" s="91"/>
      <c r="H34" s="93"/>
      <c r="I34" s="82">
        <f t="shared" si="0"/>
        <v>0</v>
      </c>
      <c r="J34" s="232"/>
      <c r="K34" s="226"/>
      <c r="L34" s="229"/>
      <c r="M34" s="223"/>
      <c r="N34" s="223"/>
      <c r="O34" s="223"/>
      <c r="P34" s="226"/>
      <c r="Q34" s="229"/>
      <c r="R34" s="78"/>
      <c r="T34" s="60">
        <f t="shared" si="2"/>
        <v>0</v>
      </c>
      <c r="AD34" s="104" t="s">
        <v>284</v>
      </c>
      <c r="AE34" s="97"/>
      <c r="AF34" s="97"/>
      <c r="AG34" s="90"/>
      <c r="AH34" s="106"/>
    </row>
    <row r="35" spans="2:34" ht="20.100000000000001" customHeight="1" thickBot="1" x14ac:dyDescent="0.3">
      <c r="B35" s="92">
        <v>17</v>
      </c>
      <c r="C35" s="69" t="s">
        <v>19</v>
      </c>
      <c r="D35" s="67"/>
      <c r="E35" s="93"/>
      <c r="F35" s="94" t="str">
        <f t="shared" si="1"/>
        <v/>
      </c>
      <c r="G35" s="91"/>
      <c r="H35" s="93"/>
      <c r="I35" s="82">
        <f t="shared" si="0"/>
        <v>0</v>
      </c>
      <c r="J35" s="233"/>
      <c r="K35" s="227"/>
      <c r="L35" s="230"/>
      <c r="M35" s="224"/>
      <c r="N35" s="224"/>
      <c r="O35" s="224"/>
      <c r="P35" s="227"/>
      <c r="Q35" s="230"/>
      <c r="R35" s="78"/>
      <c r="T35" s="60">
        <f t="shared" si="2"/>
        <v>0</v>
      </c>
      <c r="U35" s="1" t="s">
        <v>138</v>
      </c>
      <c r="AD35" s="104" t="s">
        <v>285</v>
      </c>
      <c r="AE35" s="97"/>
      <c r="AF35" s="97"/>
      <c r="AG35" s="90"/>
      <c r="AH35" s="106"/>
    </row>
    <row r="36" spans="2:34" ht="20.100000000000001" customHeight="1" thickBot="1" x14ac:dyDescent="0.3">
      <c r="B36" s="61">
        <v>18</v>
      </c>
      <c r="C36" s="70" t="s">
        <v>20</v>
      </c>
      <c r="D36" s="72"/>
      <c r="E36" s="73"/>
      <c r="F36" s="63" t="str">
        <f t="shared" si="1"/>
        <v/>
      </c>
      <c r="G36" s="62"/>
      <c r="H36" s="81"/>
      <c r="I36" s="83">
        <f t="shared" si="0"/>
        <v>0</v>
      </c>
      <c r="J36" s="231">
        <f>SUM(I36:I42)</f>
        <v>0</v>
      </c>
      <c r="K36" s="225"/>
      <c r="L36" s="228"/>
      <c r="M36" s="222">
        <f>IF(COUNTIF(T36:T40,1)&gt;0,IF(J36+K36&lt;$U$3,IF(J36+K36&gt;$U$3-COUNTIF(T36:T40,1)*$U$12,$U$3-J36-K36,$U$25-COUNTIF(T36:T40,1)*$U$12),0),IF(J36+K36&lt;$U$3,IF(J36+K36&gt;$U$6,$U$3-(J36+K36),$U$3-$U$6),0))</f>
        <v>0.20833333333333348</v>
      </c>
      <c r="N36" s="222"/>
      <c r="O36" s="222">
        <f>IF(K36&gt;$U$25,"Horas convocadas extrapolou o limite de 5 horas semanais",IF(N36-M36&gt;0.00001,"Sobreaviso liquidado maior que o saldo de Sobreaviso da semana, reavaliar.",J36+K36+N36))</f>
        <v>0</v>
      </c>
      <c r="P36" s="225">
        <f>IF(OR(O36="Horas convocadas extrapolou o limite de 5 horas semanais",O36="Sobreaviso liquidado maior que o saldo de Sobreaviso da semana, reavaliar."),"Preenchimento do sobreaviso equivocado, reavaliar",IF(J36+K36+N36&gt;$U$3,J36+K36+N36-$U$3,0))</f>
        <v>0</v>
      </c>
      <c r="Q36" s="228">
        <f>IF(OR(O36="Horas convocadas extrapolou o limite de 5 horas semanais",O36="Sobreaviso liquidado maior que o saldo de Sobreaviso da semana, reavaliar."),"Preenchimento do sobreaviso equivocado, reavaliar",IF(O36&lt;$U$3,$U$3-O36,0))</f>
        <v>1.6666666666666667</v>
      </c>
      <c r="R36" s="79"/>
      <c r="T36" s="60">
        <f t="shared" si="2"/>
        <v>0</v>
      </c>
      <c r="AD36" s="104" t="s">
        <v>286</v>
      </c>
      <c r="AE36" s="97"/>
      <c r="AF36" s="97"/>
      <c r="AG36" s="90"/>
      <c r="AH36" s="106"/>
    </row>
    <row r="37" spans="2:34" ht="20.100000000000001" customHeight="1" thickBot="1" x14ac:dyDescent="0.3">
      <c r="B37" s="61">
        <v>19</v>
      </c>
      <c r="C37" s="70" t="s">
        <v>21</v>
      </c>
      <c r="D37" s="72"/>
      <c r="E37" s="73"/>
      <c r="F37" s="63" t="str">
        <f t="shared" si="1"/>
        <v/>
      </c>
      <c r="G37" s="62"/>
      <c r="H37" s="81"/>
      <c r="I37" s="83">
        <f t="shared" si="0"/>
        <v>0</v>
      </c>
      <c r="J37" s="232"/>
      <c r="K37" s="226"/>
      <c r="L37" s="229"/>
      <c r="M37" s="223"/>
      <c r="N37" s="223"/>
      <c r="O37" s="223"/>
      <c r="P37" s="226"/>
      <c r="Q37" s="229"/>
      <c r="R37" s="79"/>
      <c r="T37" s="60">
        <f t="shared" si="2"/>
        <v>0</v>
      </c>
      <c r="U37" s="1" t="s">
        <v>132</v>
      </c>
      <c r="AD37" s="104" t="s">
        <v>287</v>
      </c>
      <c r="AE37" s="97"/>
      <c r="AF37" s="97"/>
      <c r="AG37" s="90"/>
      <c r="AH37" s="106"/>
    </row>
    <row r="38" spans="2:34" ht="20.100000000000001" customHeight="1" thickBot="1" x14ac:dyDescent="0.3">
      <c r="B38" s="61">
        <v>20</v>
      </c>
      <c r="C38" s="70" t="s">
        <v>22</v>
      </c>
      <c r="D38" s="72"/>
      <c r="E38" s="73"/>
      <c r="F38" s="63" t="str">
        <f t="shared" si="1"/>
        <v/>
      </c>
      <c r="G38" s="62"/>
      <c r="H38" s="81"/>
      <c r="I38" s="83">
        <f t="shared" si="0"/>
        <v>0</v>
      </c>
      <c r="J38" s="232"/>
      <c r="K38" s="226"/>
      <c r="L38" s="229"/>
      <c r="M38" s="223"/>
      <c r="N38" s="223"/>
      <c r="O38" s="223"/>
      <c r="P38" s="226"/>
      <c r="Q38" s="229"/>
      <c r="R38" s="79"/>
      <c r="T38" s="60">
        <f t="shared" si="2"/>
        <v>0</v>
      </c>
      <c r="U38" s="1" t="s">
        <v>133</v>
      </c>
      <c r="AD38" s="104" t="s">
        <v>288</v>
      </c>
      <c r="AE38" s="97"/>
      <c r="AF38" s="97"/>
      <c r="AG38" s="90"/>
      <c r="AH38" s="106"/>
    </row>
    <row r="39" spans="2:34" ht="20.100000000000001" customHeight="1" thickBot="1" x14ac:dyDescent="0.3">
      <c r="B39" s="61">
        <v>21</v>
      </c>
      <c r="C39" s="70" t="s">
        <v>16</v>
      </c>
      <c r="D39" s="72"/>
      <c r="E39" s="73"/>
      <c r="F39" s="63" t="str">
        <f t="shared" si="1"/>
        <v/>
      </c>
      <c r="G39" s="62"/>
      <c r="H39" s="81"/>
      <c r="I39" s="63">
        <f t="shared" si="0"/>
        <v>0</v>
      </c>
      <c r="J39" s="232"/>
      <c r="K39" s="226"/>
      <c r="L39" s="229"/>
      <c r="M39" s="223"/>
      <c r="N39" s="223"/>
      <c r="O39" s="223"/>
      <c r="P39" s="226"/>
      <c r="Q39" s="229"/>
      <c r="R39" s="79"/>
      <c r="T39" s="60">
        <f t="shared" si="2"/>
        <v>0</v>
      </c>
      <c r="U39" s="1" t="s">
        <v>134</v>
      </c>
      <c r="AD39" s="104" t="s">
        <v>289</v>
      </c>
      <c r="AE39" s="97"/>
      <c r="AF39" s="97"/>
      <c r="AG39" s="90"/>
      <c r="AH39" s="106"/>
    </row>
    <row r="40" spans="2:34" ht="20.100000000000001" customHeight="1" thickBot="1" x14ac:dyDescent="0.3">
      <c r="B40" s="61">
        <v>22</v>
      </c>
      <c r="C40" s="70" t="s">
        <v>17</v>
      </c>
      <c r="D40" s="72"/>
      <c r="E40" s="73"/>
      <c r="F40" s="63" t="str">
        <f t="shared" si="1"/>
        <v/>
      </c>
      <c r="G40" s="62"/>
      <c r="H40" s="81"/>
      <c r="I40" s="83">
        <f t="shared" si="0"/>
        <v>0</v>
      </c>
      <c r="J40" s="232"/>
      <c r="K40" s="226"/>
      <c r="L40" s="229"/>
      <c r="M40" s="223"/>
      <c r="N40" s="223"/>
      <c r="O40" s="223"/>
      <c r="P40" s="226"/>
      <c r="Q40" s="229"/>
      <c r="R40" s="79"/>
      <c r="T40" s="60">
        <f t="shared" si="2"/>
        <v>0</v>
      </c>
      <c r="U40" s="1" t="s">
        <v>135</v>
      </c>
      <c r="AD40" s="104" t="s">
        <v>290</v>
      </c>
      <c r="AE40" s="97"/>
      <c r="AF40" s="97"/>
      <c r="AG40" s="90"/>
      <c r="AH40" s="106"/>
    </row>
    <row r="41" spans="2:34" ht="20.100000000000001" customHeight="1" thickBot="1" x14ac:dyDescent="0.3">
      <c r="B41" s="92">
        <v>23</v>
      </c>
      <c r="C41" s="69" t="s">
        <v>18</v>
      </c>
      <c r="D41" s="67"/>
      <c r="E41" s="93"/>
      <c r="F41" s="94" t="str">
        <f t="shared" si="1"/>
        <v/>
      </c>
      <c r="G41" s="91"/>
      <c r="H41" s="93"/>
      <c r="I41" s="82">
        <f t="shared" si="0"/>
        <v>0</v>
      </c>
      <c r="J41" s="232"/>
      <c r="K41" s="226"/>
      <c r="L41" s="229"/>
      <c r="M41" s="223"/>
      <c r="N41" s="223"/>
      <c r="O41" s="223"/>
      <c r="P41" s="226"/>
      <c r="Q41" s="229"/>
      <c r="R41" s="78"/>
      <c r="T41" s="60">
        <f t="shared" si="2"/>
        <v>0</v>
      </c>
      <c r="U41" s="1" t="s">
        <v>136</v>
      </c>
      <c r="AD41" s="104" t="s">
        <v>291</v>
      </c>
      <c r="AE41" s="97"/>
      <c r="AF41" s="97"/>
      <c r="AG41" s="90"/>
      <c r="AH41" s="106"/>
    </row>
    <row r="42" spans="2:34" ht="20.100000000000001" customHeight="1" thickBot="1" x14ac:dyDescent="0.3">
      <c r="B42" s="92">
        <v>24</v>
      </c>
      <c r="C42" s="69" t="s">
        <v>19</v>
      </c>
      <c r="D42" s="67"/>
      <c r="E42" s="93"/>
      <c r="F42" s="94" t="str">
        <f t="shared" si="1"/>
        <v/>
      </c>
      <c r="G42" s="91"/>
      <c r="H42" s="93"/>
      <c r="I42" s="82">
        <f t="shared" si="0"/>
        <v>0</v>
      </c>
      <c r="J42" s="233"/>
      <c r="K42" s="227"/>
      <c r="L42" s="230"/>
      <c r="M42" s="224"/>
      <c r="N42" s="224"/>
      <c r="O42" s="224"/>
      <c r="P42" s="227"/>
      <c r="Q42" s="230"/>
      <c r="R42" s="78"/>
      <c r="T42" s="60">
        <f t="shared" si="2"/>
        <v>0</v>
      </c>
      <c r="U42" s="1" t="s">
        <v>137</v>
      </c>
      <c r="AD42" s="104" t="s">
        <v>292</v>
      </c>
      <c r="AE42" s="90"/>
      <c r="AF42" s="90"/>
      <c r="AG42" s="90"/>
      <c r="AH42" s="106"/>
    </row>
    <row r="43" spans="2:34" ht="20.100000000000001" customHeight="1" thickBot="1" x14ac:dyDescent="0.3">
      <c r="B43" s="61">
        <v>25</v>
      </c>
      <c r="C43" s="70" t="s">
        <v>20</v>
      </c>
      <c r="D43" s="72"/>
      <c r="E43" s="73"/>
      <c r="F43" s="63" t="str">
        <f t="shared" si="1"/>
        <v/>
      </c>
      <c r="G43" s="62"/>
      <c r="H43" s="81"/>
      <c r="I43" s="83">
        <f t="shared" si="0"/>
        <v>0</v>
      </c>
      <c r="J43" s="222">
        <f>SUM(I43:I48)</f>
        <v>0</v>
      </c>
      <c r="K43" s="225"/>
      <c r="L43" s="228"/>
      <c r="M43" s="222">
        <f>IF(COUNTIF(T43:T47,1)&gt;0,IF(J43+K43&lt;$U$3,IF(J43+K43&gt;$U$3-COUNTIF(T43:T47,1)*$U$12,$U$3-J43-K43,$U$25-COUNTIF(T43:T47,1)*$U$12),0),IF(J43+K43&lt;$U$3,IF(J43+K43&gt;$U$6,$U$3-(J43+K43),$U$3-$U$6),0))</f>
        <v>0.20833333333333348</v>
      </c>
      <c r="N43" s="222"/>
      <c r="O43" s="222">
        <f>IF(K43&gt;$U$25,"Horas convocadas extrapolou o limite de 5 horas semanais",IF(N43-M43&gt;0.00001,"Sobreaviso liquidado maior que o saldo de Sobreaviso da semana, reavaliar.",J43+K43+N43))</f>
        <v>0</v>
      </c>
      <c r="P43" s="225">
        <f>IF(OR(O43="Horas convocadas extrapolou o limite de 5 horas semanais",O43="Sobreaviso liquidado maior que o saldo de Sobreaviso da semana, reavaliar."),"Preenchimento do sobreaviso equivocado, reavaliar",IF(J43+K43+N43&gt;$U$3,J43+K43+N43-$U$3,0))</f>
        <v>0</v>
      </c>
      <c r="Q43" s="228">
        <f>IF(OR(O43="Horas convocadas extrapolou o limite de 5 horas semanais",O43="Sobreaviso liquidado maior que o saldo de Sobreaviso da semana, reavaliar."),"Preenchimento do sobreaviso equivocado, reavaliar",IF(O43&lt;$U$3,$U$3-O43,0))</f>
        <v>1.6666666666666667</v>
      </c>
      <c r="R43" s="79"/>
      <c r="T43" s="60">
        <f t="shared" si="2"/>
        <v>0</v>
      </c>
      <c r="U43" s="1" t="s">
        <v>139</v>
      </c>
      <c r="AD43" s="104" t="s">
        <v>293</v>
      </c>
      <c r="AE43" s="90"/>
      <c r="AF43" s="90"/>
      <c r="AG43" s="90"/>
      <c r="AH43" s="106"/>
    </row>
    <row r="44" spans="2:34" ht="20.100000000000001" customHeight="1" thickBot="1" x14ac:dyDescent="0.3">
      <c r="B44" s="61">
        <v>26</v>
      </c>
      <c r="C44" s="70" t="s">
        <v>21</v>
      </c>
      <c r="D44" s="72"/>
      <c r="E44" s="73"/>
      <c r="F44" s="63" t="str">
        <f t="shared" si="1"/>
        <v/>
      </c>
      <c r="G44" s="62"/>
      <c r="H44" s="81"/>
      <c r="I44" s="83">
        <f t="shared" si="0"/>
        <v>0</v>
      </c>
      <c r="J44" s="223"/>
      <c r="K44" s="226"/>
      <c r="L44" s="229"/>
      <c r="M44" s="223"/>
      <c r="N44" s="223"/>
      <c r="O44" s="223"/>
      <c r="P44" s="226"/>
      <c r="Q44" s="229"/>
      <c r="R44" s="79"/>
      <c r="T44" s="60">
        <f t="shared" si="2"/>
        <v>0</v>
      </c>
      <c r="U44" s="1" t="s">
        <v>140</v>
      </c>
      <c r="AD44" s="104" t="s">
        <v>294</v>
      </c>
      <c r="AE44" s="90"/>
      <c r="AF44" s="90"/>
      <c r="AG44" s="90"/>
      <c r="AH44" s="106"/>
    </row>
    <row r="45" spans="2:34" ht="20.100000000000001" customHeight="1" thickBot="1" x14ac:dyDescent="0.3">
      <c r="B45" s="61">
        <v>27</v>
      </c>
      <c r="C45" s="70" t="s">
        <v>22</v>
      </c>
      <c r="D45" s="72"/>
      <c r="E45" s="73"/>
      <c r="F45" s="63" t="str">
        <f t="shared" si="1"/>
        <v/>
      </c>
      <c r="G45" s="62"/>
      <c r="H45" s="81"/>
      <c r="I45" s="83">
        <f t="shared" si="0"/>
        <v>0</v>
      </c>
      <c r="J45" s="223"/>
      <c r="K45" s="226"/>
      <c r="L45" s="229"/>
      <c r="M45" s="223"/>
      <c r="N45" s="223"/>
      <c r="O45" s="223"/>
      <c r="P45" s="226"/>
      <c r="Q45" s="229"/>
      <c r="R45" s="79"/>
      <c r="T45" s="60">
        <f t="shared" si="2"/>
        <v>0</v>
      </c>
      <c r="U45" s="1" t="s">
        <v>141</v>
      </c>
      <c r="AD45" s="104" t="s">
        <v>295</v>
      </c>
      <c r="AE45" s="90"/>
      <c r="AF45" s="90"/>
      <c r="AG45" s="90"/>
      <c r="AH45" s="106"/>
    </row>
    <row r="46" spans="2:34" ht="20.100000000000001" customHeight="1" thickBot="1" x14ac:dyDescent="0.3">
      <c r="B46" s="61">
        <v>28</v>
      </c>
      <c r="C46" s="70" t="s">
        <v>16</v>
      </c>
      <c r="D46" s="72"/>
      <c r="E46" s="73"/>
      <c r="F46" s="63" t="str">
        <f t="shared" si="1"/>
        <v/>
      </c>
      <c r="G46" s="62"/>
      <c r="H46" s="81"/>
      <c r="I46" s="83">
        <f t="shared" si="0"/>
        <v>0</v>
      </c>
      <c r="J46" s="223"/>
      <c r="K46" s="226"/>
      <c r="L46" s="229"/>
      <c r="M46" s="223"/>
      <c r="N46" s="223"/>
      <c r="O46" s="223"/>
      <c r="P46" s="226"/>
      <c r="Q46" s="229"/>
      <c r="R46" s="79"/>
      <c r="T46" s="60">
        <f t="shared" si="2"/>
        <v>0</v>
      </c>
      <c r="U46" s="1" t="s">
        <v>142</v>
      </c>
      <c r="AD46" s="104" t="s">
        <v>296</v>
      </c>
      <c r="AE46" s="90"/>
      <c r="AF46" s="90"/>
      <c r="AG46" s="90"/>
      <c r="AH46" s="106"/>
    </row>
    <row r="47" spans="2:34" ht="20.100000000000001" customHeight="1" thickBot="1" x14ac:dyDescent="0.3">
      <c r="B47" s="61">
        <v>29</v>
      </c>
      <c r="C47" s="70" t="s">
        <v>17</v>
      </c>
      <c r="D47" s="72"/>
      <c r="E47" s="73"/>
      <c r="F47" s="63" t="str">
        <f t="shared" ref="F47" si="3">IF(D47="","",IF(G47="",IF(E47-D47&lt;=$U$9,0,$U$12),IF(G47-E47&gt;$U$13,$U$13,IF(G47-E47&lt;$U$12,$U$12,G47-E47))))</f>
        <v/>
      </c>
      <c r="G47" s="62"/>
      <c r="H47" s="81"/>
      <c r="I47" s="83">
        <f t="shared" ref="I47" si="4">IF(D47="",IF(OR(C47="sábado",C47="domingo"),0,IF(R47="",0,IF(R47="Ponto Facultativo - Meio Período",$U$23,$U$31))),IF(R47="",IF(G47="",IF(F47="",E47-D47,IF(E47-D47-F47&gt;$U$20,$U$20,E47-D47-F47)),IF(G47-E47&gt;$U$13,IF((E47-D47)+(H47-G47)&gt;$U$20,$U$20,(E47-D47)+(H47-G47)),IF(H47-D47-F47&gt;$U$20,$U$20,H47-D47-F47))),IF(R47="Ponto Facultativo - Meio Período",IF(G47="",IF(F47="",IF(E47-D47&gt;$U$20,$U$20,IF(E47-D47&lt;$U$23,($U$31-$U$23)+(E47-D47),IF(E47-D47&lt;$U$31,$U$31,E47-D47))),IF(E47-D47-F47&gt;$U$20,$U$20,IF(E47-D47-F47&lt;$U$23,($U$31-$U$23)+(E47-D47-F47),IF(E47-D47-F47&lt;$U$31,$U$31,E47-D47-F47)))),IF(G47-E47&gt;$U$13,IF((E47-D47)+(H47-G47)&gt;$U$20,$U$20,IF((E47-D47)+(H47-G47)&lt;$U$23,($U$31-$U$23)+(E47-D47)+(H47-G47),IF((E47-D47)+(H47-G47)&lt;$U$31,$U$31,(E47-D47)+(H47-G47)))),IF(H47-D47-F47&lt;$U$20,$U$20,IF(H47-D47-F47&lt;$U$23,($U$31-$U$23)+(H47-D47-F47),IF(H47-D47-F47&lt;$U$31,$U$31,H47-D47-F47))))),IF(R47="Feriado",IF(G47="",IF(F47="",E47-D47,IF(E47-D47-F47&gt;$U$20,$U$20,E47-D47-F47)),IF(G47-E47&gt;$U$13,IF((E47-D47)+(H47-G47)&gt;$U$20,$U$20,(E47-D47)+(H47-G47)),IF(H47-D47-F47&gt;$U$20,$U$20,H47-D47-F47))),IF(R47="Ponto Facultativo",IF(G47="",IF(F47="",IF(E47-D47&lt;$U$31,$U$31,E47-D47),IF(E47-D47-F47&gt;$U$20,$U$20,IF(E47-D47-F47&lt;$U$31,$U$31,E47-D47-F47))),IF(G47-E47&gt;$U$13,IF((E47-D47)+(H47-G47)&gt;$U$20,$U$20,IF((E47-D47)+(H47-G47)&lt;$U$31,$U$31,(E47-D47)+(H47-G47))),IF(H47-D47-F47&gt;$U$20,$U$20,IF(H47-D47-F47&lt;$U$31,$U$31,H47-D47-F47)))),$U$31)))))</f>
        <v>0</v>
      </c>
      <c r="J47" s="223"/>
      <c r="K47" s="226"/>
      <c r="L47" s="229"/>
      <c r="M47" s="223"/>
      <c r="N47" s="223"/>
      <c r="O47" s="223"/>
      <c r="P47" s="226"/>
      <c r="Q47" s="229"/>
      <c r="R47" s="79"/>
      <c r="T47" s="60">
        <f t="shared" si="2"/>
        <v>0</v>
      </c>
      <c r="U47" s="1" t="s">
        <v>143</v>
      </c>
      <c r="AD47" s="104" t="s">
        <v>297</v>
      </c>
      <c r="AE47" s="90"/>
      <c r="AF47" s="90"/>
      <c r="AG47" s="90"/>
      <c r="AH47" s="106"/>
    </row>
    <row r="48" spans="2:34" ht="20.100000000000001" customHeight="1" thickBot="1" x14ac:dyDescent="0.3">
      <c r="B48" s="64">
        <v>30</v>
      </c>
      <c r="C48" s="108" t="s">
        <v>18</v>
      </c>
      <c r="D48" s="76"/>
      <c r="E48" s="65"/>
      <c r="F48" s="66" t="str">
        <f t="shared" ref="F48" si="5">IF(D48="","",IF(G48="",IF(E48-D48&lt;=$U$9,0,$U$12),IF(G48-E48&gt;$U$13,$U$13,IF(G48-E48&lt;$U$12,$U$12,G48-E48))))</f>
        <v/>
      </c>
      <c r="G48" s="109"/>
      <c r="H48" s="65"/>
      <c r="I48" s="110">
        <f t="shared" ref="I48" si="6">IF(D48="",IF(OR(C48="sábado",C48="domingo"),0,IF(R48="",0,IF(R48="Ponto Facultativo - Meio Período",$U$23,$U$31))),IF(R48="",IF(G48="",IF(F48="",E48-D48,IF(E48-D48-F48&gt;$U$20,$U$20,E48-D48-F48)),IF(G48-E48&gt;$U$13,IF((E48-D48)+(H48-G48)&gt;$U$20,$U$20,(E48-D48)+(H48-G48)),IF(H48-D48-F48&gt;$U$20,$U$20,H48-D48-F48))),IF(R48="Ponto Facultativo - Meio Período",IF(G48="",IF(F48="",IF(E48-D48&gt;$U$20,$U$20,IF(E48-D48&lt;$U$23,($U$31-$U$23)+(E48-D48),IF(E48-D48&lt;$U$31,$U$31,E48-D48))),IF(E48-D48-F48&gt;$U$20,$U$20,IF(E48-D48-F48&lt;$U$23,($U$31-$U$23)+(E48-D48-F48),IF(E48-D48-F48&lt;$U$31,$U$31,E48-D48-F48)))),IF(G48-E48&gt;$U$13,IF((E48-D48)+(H48-G48)&gt;$U$20,$U$20,IF((E48-D48)+(H48-G48)&lt;$U$23,($U$31-$U$23)+(E48-D48)+(H48-G48),IF((E48-D48)+(H48-G48)&lt;$U$31,$U$31,(E48-D48)+(H48-G48)))),IF(H48-D48-F48&lt;$U$20,$U$20,IF(H48-D48-F48&lt;$U$23,($U$31-$U$23)+(H48-D48-F48),IF(H48-D48-F48&lt;$U$31,$U$31,H48-D48-F48))))),IF(R48="Feriado",IF(G48="",IF(F48="",E48-D48,IF(E48-D48-F48&gt;$U$20,$U$20,E48-D48-F48)),IF(G48-E48&gt;$U$13,IF((E48-D48)+(H48-G48)&gt;$U$20,$U$20,(E48-D48)+(H48-G48)),IF(H48-D48-F48&gt;$U$20,$U$20,H48-D48-F48))),IF(R48="Ponto Facultativo",IF(G48="",IF(F48="",IF(E48-D48&lt;$U$31,$U$31,E48-D48),IF(E48-D48-F48&gt;$U$20,$U$20,IF(E48-D48-F48&lt;$U$31,$U$31,E48-D48-F48))),IF(G48-E48&gt;$U$13,IF((E48-D48)+(H48-G48)&gt;$U$20,$U$20,IF((E48-D48)+(H48-G48)&lt;$U$31,$U$31,(E48-D48)+(H48-G48))),IF(H48-D48-F48&gt;$U$20,$U$20,IF(H48-D48-F48&lt;$U$31,$U$31,H48-D48-F48)))),$U$31)))))</f>
        <v>0</v>
      </c>
      <c r="J48" s="224"/>
      <c r="K48" s="227"/>
      <c r="L48" s="230"/>
      <c r="M48" s="224"/>
      <c r="N48" s="224"/>
      <c r="O48" s="224"/>
      <c r="P48" s="227"/>
      <c r="Q48" s="230"/>
      <c r="R48" s="78"/>
      <c r="S48" s="1"/>
      <c r="T48" s="60">
        <f t="shared" ref="T48" si="7">IF(R48="",0,1)</f>
        <v>0</v>
      </c>
      <c r="U48" s="1" t="s">
        <v>144</v>
      </c>
      <c r="AD48" s="104" t="s">
        <v>298</v>
      </c>
      <c r="AE48" s="90"/>
      <c r="AF48" s="90"/>
      <c r="AG48" s="90"/>
      <c r="AH48" s="106"/>
    </row>
    <row r="49" spans="2:34" ht="20.100000000000001" customHeight="1" thickBot="1" x14ac:dyDescent="0.3">
      <c r="B49" s="32"/>
      <c r="C49" s="20"/>
      <c r="D49" s="21"/>
      <c r="E49" s="7"/>
      <c r="F49" s="7"/>
      <c r="G49" s="7"/>
      <c r="H49" s="2"/>
      <c r="I49" s="2"/>
      <c r="J49" s="2"/>
      <c r="L49" s="7"/>
      <c r="M49" s="140" t="s">
        <v>23</v>
      </c>
      <c r="N49" s="141"/>
      <c r="O49" s="142"/>
      <c r="P49" s="50" t="s">
        <v>24</v>
      </c>
      <c r="Q49" s="51" t="s">
        <v>15</v>
      </c>
      <c r="T49" s="60" t="e">
        <f>IF(#REF!="",0,1)</f>
        <v>#REF!</v>
      </c>
      <c r="U49" s="1" t="s">
        <v>145</v>
      </c>
      <c r="AD49" s="104" t="s">
        <v>299</v>
      </c>
      <c r="AE49" s="90"/>
      <c r="AF49" s="90"/>
      <c r="AG49" s="90"/>
      <c r="AH49" s="106"/>
    </row>
    <row r="50" spans="2:34" ht="20.100000000000001" customHeight="1" thickBot="1" x14ac:dyDescent="0.3">
      <c r="B50" s="29"/>
      <c r="C50" s="163" t="s">
        <v>25</v>
      </c>
      <c r="D50" s="164"/>
      <c r="E50" s="7"/>
      <c r="F50" s="112" t="s">
        <v>303</v>
      </c>
      <c r="G50" s="113"/>
      <c r="H50" s="113"/>
      <c r="I50" s="113"/>
      <c r="J50" s="113"/>
      <c r="K50" s="114"/>
      <c r="L50" s="46"/>
      <c r="M50" s="143"/>
      <c r="N50" s="144"/>
      <c r="O50" s="145"/>
      <c r="P50" s="4">
        <f>SUM(P19:P48)</f>
        <v>0</v>
      </c>
      <c r="Q50" s="5">
        <f>SUM(Q19:Q48)</f>
        <v>6.0000000000000009</v>
      </c>
      <c r="T50" s="60"/>
      <c r="U50" s="1" t="s">
        <v>146</v>
      </c>
      <c r="AD50" s="103" t="s">
        <v>236</v>
      </c>
      <c r="AE50" s="90"/>
      <c r="AF50" s="90"/>
      <c r="AG50" s="90"/>
      <c r="AH50" s="106"/>
    </row>
    <row r="51" spans="2:34" ht="20.100000000000001" customHeight="1" thickBot="1" x14ac:dyDescent="0.3">
      <c r="B51" s="2"/>
      <c r="C51" s="165"/>
      <c r="D51" s="166"/>
      <c r="E51" s="7"/>
      <c r="F51" s="115"/>
      <c r="G51" s="116"/>
      <c r="H51" s="116"/>
      <c r="I51" s="116"/>
      <c r="J51" s="116"/>
      <c r="K51" s="117"/>
      <c r="L51" s="46"/>
      <c r="M51" s="146" t="s">
        <v>26</v>
      </c>
      <c r="N51" s="147"/>
      <c r="O51" s="148"/>
      <c r="P51" s="52" t="s">
        <v>24</v>
      </c>
      <c r="Q51" s="53" t="s">
        <v>15</v>
      </c>
      <c r="T51" s="57"/>
      <c r="U51" s="1" t="s">
        <v>147</v>
      </c>
      <c r="AD51" s="103" t="s">
        <v>237</v>
      </c>
      <c r="AE51" s="100"/>
      <c r="AF51" s="90"/>
      <c r="AG51" s="90"/>
      <c r="AH51" s="106"/>
    </row>
    <row r="52" spans="2:34" ht="20.100000000000001" customHeight="1" thickBot="1" x14ac:dyDescent="0.3">
      <c r="B52" s="2"/>
      <c r="C52" s="39"/>
      <c r="D52" s="40"/>
      <c r="E52" s="7"/>
      <c r="F52" s="118"/>
      <c r="G52" s="119"/>
      <c r="H52" s="119"/>
      <c r="I52" s="119"/>
      <c r="J52" s="119"/>
      <c r="K52" s="120"/>
      <c r="L52" s="46"/>
      <c r="M52" s="149"/>
      <c r="N52" s="150"/>
      <c r="O52" s="151"/>
      <c r="P52" s="4">
        <f>IF(C52="Crédito",IF(P50&gt;0,P50,0),IF(P50&gt;0,IF(P50&gt;D52,P50-D52,0),0))</f>
        <v>0</v>
      </c>
      <c r="Q52" s="5">
        <f>IF(C52="Crédito",IF(Q50&gt;0,IF(Q50&gt;D52,Q50-D52,0),Q50),IF(Q50&gt;0,Q50,0))</f>
        <v>6.0000000000000009</v>
      </c>
      <c r="AD52" s="103" t="s">
        <v>238</v>
      </c>
      <c r="AE52" s="97"/>
      <c r="AF52" s="90"/>
      <c r="AG52" s="90"/>
      <c r="AH52" s="106"/>
    </row>
    <row r="53" spans="2:34" ht="20.100000000000001" customHeight="1" thickBot="1" x14ac:dyDescent="0.3">
      <c r="B53" s="2"/>
      <c r="C53" s="20"/>
      <c r="D53" s="21"/>
      <c r="E53" s="21"/>
      <c r="F53" s="121"/>
      <c r="G53" s="122"/>
      <c r="H53" s="122"/>
      <c r="I53" s="122"/>
      <c r="J53" s="122"/>
      <c r="K53" s="123"/>
      <c r="L53" s="47"/>
      <c r="M53" s="47"/>
      <c r="N53" s="47"/>
      <c r="P53" s="136" t="s">
        <v>27</v>
      </c>
      <c r="Q53" s="137"/>
      <c r="AD53" s="103" t="s">
        <v>125</v>
      </c>
      <c r="AE53" s="97"/>
      <c r="AF53" s="100"/>
      <c r="AG53" s="90"/>
      <c r="AH53" s="106"/>
    </row>
    <row r="54" spans="2:34" ht="20.100000000000001" customHeight="1" thickBot="1" x14ac:dyDescent="0.3">
      <c r="B54" s="2"/>
      <c r="C54" s="20"/>
      <c r="D54" s="21"/>
      <c r="E54" s="21"/>
      <c r="F54" s="21"/>
      <c r="G54" s="21"/>
      <c r="H54" s="2"/>
      <c r="I54" s="2"/>
      <c r="J54" s="2"/>
      <c r="K54" s="21"/>
      <c r="L54" s="21"/>
      <c r="M54" s="21"/>
      <c r="N54" s="21"/>
      <c r="P54" s="54" t="str">
        <f>IF(Q52&gt;P52,"Débito",IF(P52=Q52,"","Crédito"))</f>
        <v>Débito</v>
      </c>
      <c r="Q54" s="55">
        <f>IF(MINUTE(IF(Q52&gt;P52,Q52-P52,IF(P52=Q52,0,P52-Q52)))=0,IF(Q52&gt;P52,Q52-P52,IF(P52=Q52,0,P52-Q52)),ROUNDDOWN(IF(Q52&gt;P52,Q52-P52,IF(P52=Q52,0,P52-Q52))*24,0)*1/24)</f>
        <v>6.0000000000000009</v>
      </c>
      <c r="AD54" s="103" t="s">
        <v>127</v>
      </c>
      <c r="AE54" s="97"/>
      <c r="AF54" s="97"/>
      <c r="AG54" s="90"/>
      <c r="AH54" s="106"/>
    </row>
    <row r="55" spans="2:34" ht="20.100000000000001" customHeight="1" thickBot="1" x14ac:dyDescent="0.3">
      <c r="B55" s="2"/>
      <c r="C55" s="2"/>
      <c r="D55" s="2"/>
      <c r="E55" s="2"/>
      <c r="F55" s="2"/>
      <c r="G55" s="124" t="s">
        <v>131</v>
      </c>
      <c r="H55" s="125"/>
      <c r="I55" s="125"/>
      <c r="J55" s="125"/>
      <c r="K55" s="125"/>
      <c r="L55" s="126"/>
      <c r="M55" s="2"/>
      <c r="N55" s="2"/>
      <c r="P55" s="22"/>
      <c r="Q55" s="23"/>
      <c r="AD55" s="103" t="s">
        <v>239</v>
      </c>
      <c r="AE55" s="97"/>
      <c r="AF55" s="97"/>
      <c r="AG55" s="90"/>
      <c r="AH55" s="106"/>
    </row>
    <row r="56" spans="2:34" ht="20.100000000000001" customHeight="1" thickBot="1" x14ac:dyDescent="0.3">
      <c r="B56" s="21"/>
      <c r="C56" s="21"/>
      <c r="D56" s="2"/>
      <c r="E56" s="43"/>
      <c r="F56" s="43"/>
      <c r="G56" s="127"/>
      <c r="H56" s="128"/>
      <c r="I56" s="128"/>
      <c r="J56" s="128"/>
      <c r="K56" s="128"/>
      <c r="L56" s="129"/>
      <c r="M56" s="2"/>
      <c r="N56" s="2"/>
      <c r="P56" s="134" t="s">
        <v>28</v>
      </c>
      <c r="Q56" s="135"/>
      <c r="U56" s="1" t="s">
        <v>148</v>
      </c>
      <c r="AD56" s="103" t="s">
        <v>240</v>
      </c>
      <c r="AE56" s="97"/>
      <c r="AF56" s="97"/>
      <c r="AG56" s="90"/>
      <c r="AH56" s="106"/>
    </row>
    <row r="57" spans="2:34" ht="20.100000000000001" customHeight="1" thickBot="1" x14ac:dyDescent="0.3">
      <c r="B57" s="21"/>
      <c r="C57" s="21"/>
      <c r="D57" s="2"/>
      <c r="E57" s="49"/>
      <c r="F57" s="49"/>
      <c r="G57" s="127"/>
      <c r="H57" s="128"/>
      <c r="I57" s="128"/>
      <c r="J57" s="128"/>
      <c r="K57" s="128"/>
      <c r="L57" s="129"/>
      <c r="M57" s="2"/>
      <c r="N57" s="2"/>
      <c r="P57" s="138">
        <f>IF(MINUTE(IF(C52="Débito",IF(P50&gt;0,IF(P50&gt;=D52,0,D52-P50),D52),0))=0,IF(C52="Débito",IF(P50&gt;0,IF(P50&gt;=D52,0,D52-P50),D52),0),ROUNDDOWN(IF(C52="Débito",IF(P50&gt;0,IF(P50&gt;=D52,0,D52-P50),D52),0)*24,0)*1/24)</f>
        <v>0</v>
      </c>
      <c r="Q57" s="139"/>
      <c r="U57" s="1" t="s">
        <v>132</v>
      </c>
      <c r="AD57" s="103" t="s">
        <v>128</v>
      </c>
      <c r="AE57" s="97"/>
      <c r="AF57" s="97"/>
      <c r="AG57" s="90"/>
      <c r="AH57" s="106"/>
    </row>
    <row r="58" spans="2:34" ht="20.100000000000001" customHeight="1" thickBot="1" x14ac:dyDescent="0.3">
      <c r="B58" s="21"/>
      <c r="C58" s="2"/>
      <c r="D58" s="2"/>
      <c r="E58" s="2"/>
      <c r="F58" s="2"/>
      <c r="G58" s="130"/>
      <c r="H58" s="131"/>
      <c r="I58" s="131"/>
      <c r="J58" s="131"/>
      <c r="K58" s="131"/>
      <c r="L58" s="132"/>
      <c r="M58" s="2"/>
      <c r="N58" s="2"/>
      <c r="O58" s="2"/>
      <c r="P58" s="2"/>
      <c r="Q58" s="24"/>
      <c r="U58" s="1" t="s">
        <v>149</v>
      </c>
      <c r="AD58" s="103" t="s">
        <v>120</v>
      </c>
      <c r="AE58" s="97"/>
      <c r="AF58" s="97"/>
      <c r="AG58" s="90"/>
      <c r="AH58" s="106"/>
    </row>
    <row r="59" spans="2:34" ht="20.100000000000001" customHeight="1" thickBot="1" x14ac:dyDescent="0.3">
      <c r="B59" s="21"/>
      <c r="C59" s="2"/>
      <c r="D59" s="2"/>
      <c r="E59" s="2"/>
      <c r="F59" s="2"/>
      <c r="G59" s="2"/>
      <c r="H59" s="2"/>
      <c r="I59" s="2"/>
      <c r="J59" s="2"/>
      <c r="K59" s="9"/>
      <c r="L59" s="2"/>
      <c r="M59" s="2"/>
      <c r="N59" s="2"/>
      <c r="O59" s="2"/>
      <c r="P59" s="2"/>
      <c r="Q59" s="25"/>
      <c r="U59" s="1" t="s">
        <v>134</v>
      </c>
      <c r="AD59" s="103" t="s">
        <v>123</v>
      </c>
      <c r="AE59" s="97"/>
      <c r="AF59" s="97"/>
      <c r="AG59" s="90"/>
      <c r="AH59" s="106"/>
    </row>
    <row r="60" spans="2:34" ht="20.100000000000001" customHeight="1" thickBot="1" x14ac:dyDescent="0.3">
      <c r="B60" s="21"/>
      <c r="C60" s="2"/>
      <c r="D60" s="2"/>
      <c r="E60" s="2"/>
      <c r="F60" s="2"/>
      <c r="G60" s="2"/>
      <c r="H60" s="2"/>
      <c r="I60" s="2"/>
      <c r="J60" s="2"/>
      <c r="K60" s="21"/>
      <c r="L60" s="2"/>
      <c r="M60" s="2"/>
      <c r="N60" s="2"/>
      <c r="O60" s="2"/>
      <c r="P60" s="2"/>
      <c r="Q60" s="2"/>
      <c r="U60" s="1" t="s">
        <v>150</v>
      </c>
      <c r="AD60" s="103" t="s">
        <v>129</v>
      </c>
      <c r="AE60" s="97"/>
      <c r="AF60" s="97"/>
      <c r="AG60" s="90"/>
      <c r="AH60" s="106"/>
    </row>
    <row r="61" spans="2:34" ht="20.100000000000001" customHeight="1" thickBot="1" x14ac:dyDescent="0.3">
      <c r="C61" s="8" t="s">
        <v>29</v>
      </c>
      <c r="D61" s="2"/>
      <c r="E61" s="21"/>
      <c r="F61" s="21"/>
      <c r="G61" s="21"/>
      <c r="H61" s="2"/>
      <c r="J61" s="8" t="s">
        <v>29</v>
      </c>
      <c r="K61" s="21"/>
      <c r="L61" s="2"/>
      <c r="M61" s="2"/>
      <c r="N61" s="2"/>
      <c r="O61" s="2"/>
      <c r="P61" s="8" t="s">
        <v>29</v>
      </c>
      <c r="U61" s="1" t="s">
        <v>151</v>
      </c>
      <c r="AD61" s="103" t="s">
        <v>241</v>
      </c>
      <c r="AE61" s="97"/>
      <c r="AF61" s="97"/>
      <c r="AG61" s="90"/>
      <c r="AH61" s="106"/>
    </row>
    <row r="62" spans="2:34" ht="20.100000000000001" customHeight="1" thickBot="1" x14ac:dyDescent="0.3">
      <c r="C62" s="9" t="s">
        <v>30</v>
      </c>
      <c r="D62" s="6"/>
      <c r="E62" s="21"/>
      <c r="F62" s="21"/>
      <c r="G62" s="21"/>
      <c r="H62" s="2"/>
      <c r="J62" s="9" t="s">
        <v>31</v>
      </c>
      <c r="K62" s="21"/>
      <c r="L62" s="2"/>
      <c r="M62" s="2"/>
      <c r="N62" s="2"/>
      <c r="O62" s="6"/>
      <c r="P62" s="9" t="s">
        <v>32</v>
      </c>
      <c r="U62" s="1" t="s">
        <v>137</v>
      </c>
      <c r="AD62" s="103" t="s">
        <v>242</v>
      </c>
      <c r="AE62" s="97"/>
      <c r="AF62" s="97"/>
      <c r="AG62" s="90"/>
      <c r="AH62" s="106"/>
    </row>
    <row r="63" spans="2:34" ht="20.100000000000001" customHeight="1" thickBot="1" x14ac:dyDescent="0.3">
      <c r="B63" s="21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U63" s="1" t="s">
        <v>152</v>
      </c>
      <c r="AD63" s="103" t="s">
        <v>300</v>
      </c>
      <c r="AE63" s="97"/>
      <c r="AF63" s="97"/>
      <c r="AG63" s="90"/>
      <c r="AH63" s="106"/>
    </row>
    <row r="64" spans="2:34" ht="20.100000000000001" customHeight="1" thickBot="1" x14ac:dyDescent="0.3">
      <c r="U64" s="1" t="s">
        <v>140</v>
      </c>
      <c r="AD64" s="103" t="s">
        <v>119</v>
      </c>
      <c r="AE64" s="97"/>
      <c r="AF64" s="97"/>
      <c r="AG64" s="90"/>
      <c r="AH64" s="106"/>
    </row>
    <row r="65" spans="18:34" ht="20.100000000000001" customHeight="1" thickBot="1" x14ac:dyDescent="0.3">
      <c r="U65" s="1" t="s">
        <v>153</v>
      </c>
      <c r="AD65" s="103" t="s">
        <v>122</v>
      </c>
      <c r="AE65" s="97"/>
      <c r="AF65" s="97"/>
      <c r="AG65" s="90"/>
      <c r="AH65" s="106"/>
    </row>
    <row r="66" spans="18:34" ht="20.100000000000001" customHeight="1" thickBot="1" x14ac:dyDescent="0.3">
      <c r="U66" s="1" t="s">
        <v>154</v>
      </c>
      <c r="AD66" s="103" t="s">
        <v>243</v>
      </c>
      <c r="AE66" s="97"/>
      <c r="AF66" s="97"/>
      <c r="AG66" s="90"/>
      <c r="AH66" s="106"/>
    </row>
    <row r="67" spans="18:34" ht="20.100000000000001" customHeight="1" thickBot="1" x14ac:dyDescent="0.3">
      <c r="R67" s="41"/>
      <c r="T67" s="1"/>
      <c r="U67" s="1" t="s">
        <v>142</v>
      </c>
      <c r="AD67" s="103" t="s">
        <v>126</v>
      </c>
      <c r="AE67" s="97"/>
      <c r="AF67" s="97"/>
      <c r="AG67" s="90"/>
      <c r="AH67" s="106"/>
    </row>
    <row r="68" spans="18:34" ht="20.100000000000001" customHeight="1" thickBot="1" x14ac:dyDescent="0.3">
      <c r="R68" s="41"/>
      <c r="T68" s="1"/>
      <c r="U68" s="1" t="s">
        <v>155</v>
      </c>
      <c r="AD68" s="103" t="s">
        <v>301</v>
      </c>
      <c r="AE68" s="97"/>
      <c r="AF68" s="97"/>
      <c r="AG68" s="90"/>
      <c r="AH68" s="106"/>
    </row>
    <row r="69" spans="18:34" ht="20.100000000000001" customHeight="1" thickBot="1" x14ac:dyDescent="0.3">
      <c r="R69" s="41"/>
      <c r="T69" s="1"/>
      <c r="U69" s="1" t="s">
        <v>156</v>
      </c>
      <c r="AD69" s="103" t="s">
        <v>244</v>
      </c>
      <c r="AE69" s="97"/>
      <c r="AF69" s="97"/>
      <c r="AG69" s="90"/>
      <c r="AH69" s="106"/>
    </row>
    <row r="70" spans="18:34" ht="20.100000000000001" customHeight="1" thickBot="1" x14ac:dyDescent="0.3">
      <c r="R70" s="41"/>
      <c r="T70" s="1"/>
      <c r="U70" s="1" t="s">
        <v>145</v>
      </c>
      <c r="AD70" s="103" t="s">
        <v>111</v>
      </c>
      <c r="AE70" s="97"/>
      <c r="AF70" s="97"/>
      <c r="AG70" s="90"/>
      <c r="AH70" s="106"/>
    </row>
    <row r="71" spans="18:34" ht="20.100000000000001" customHeight="1" thickBot="1" x14ac:dyDescent="0.3">
      <c r="R71" s="41"/>
      <c r="T71" s="1"/>
      <c r="U71" s="1" t="s">
        <v>157</v>
      </c>
      <c r="AD71" s="103" t="s">
        <v>108</v>
      </c>
      <c r="AE71" s="97"/>
      <c r="AF71" s="97"/>
      <c r="AG71" s="90"/>
      <c r="AH71" s="106"/>
    </row>
    <row r="72" spans="18:34" ht="20.100000000000001" customHeight="1" thickBot="1" x14ac:dyDescent="0.3">
      <c r="R72" s="41"/>
      <c r="T72" s="1"/>
      <c r="U72" s="1" t="s">
        <v>158</v>
      </c>
      <c r="AD72" s="103" t="s">
        <v>114</v>
      </c>
      <c r="AE72" s="97"/>
      <c r="AF72" s="97"/>
      <c r="AG72" s="90"/>
      <c r="AH72" s="106"/>
    </row>
    <row r="73" spans="18:34" ht="20.100000000000001" customHeight="1" thickBot="1" x14ac:dyDescent="0.3">
      <c r="R73" s="41"/>
      <c r="T73" s="1"/>
      <c r="U73" s="1" t="s">
        <v>159</v>
      </c>
      <c r="AD73" s="103" t="s">
        <v>70</v>
      </c>
      <c r="AE73" s="97"/>
      <c r="AF73" s="97"/>
      <c r="AG73" s="90"/>
      <c r="AH73" s="106"/>
    </row>
    <row r="74" spans="18:34" ht="20.100000000000001" customHeight="1" thickBot="1" x14ac:dyDescent="0.3">
      <c r="R74" s="41"/>
      <c r="T74" s="1"/>
      <c r="U74" s="1" t="s">
        <v>160</v>
      </c>
      <c r="AD74" s="103" t="s">
        <v>117</v>
      </c>
      <c r="AE74" s="97"/>
      <c r="AF74" s="97"/>
      <c r="AG74" s="90"/>
      <c r="AH74" s="106"/>
    </row>
    <row r="75" spans="18:34" ht="20.100000000000001" customHeight="1" thickBot="1" x14ac:dyDescent="0.3">
      <c r="R75" s="41"/>
      <c r="T75" s="1"/>
      <c r="U75" s="1" t="s">
        <v>161</v>
      </c>
      <c r="AD75" s="105" t="s">
        <v>302</v>
      </c>
      <c r="AE75" s="97"/>
      <c r="AF75" s="97"/>
      <c r="AG75" s="90"/>
      <c r="AH75" s="106"/>
    </row>
    <row r="76" spans="18:34" ht="20.100000000000001" customHeight="1" thickBot="1" x14ac:dyDescent="0.3">
      <c r="R76" s="41"/>
      <c r="T76" s="1"/>
      <c r="U76" s="1" t="s">
        <v>162</v>
      </c>
      <c r="AD76" s="103" t="s">
        <v>115</v>
      </c>
      <c r="AE76" s="97"/>
      <c r="AF76" s="97"/>
      <c r="AG76" s="90"/>
      <c r="AH76" s="106"/>
    </row>
    <row r="77" spans="18:34" ht="20.100000000000001" customHeight="1" thickBot="1" x14ac:dyDescent="0.3">
      <c r="R77" s="41"/>
      <c r="T77" s="1"/>
      <c r="U77" s="1" t="s">
        <v>163</v>
      </c>
      <c r="AD77" s="103" t="s">
        <v>116</v>
      </c>
      <c r="AE77" s="97"/>
      <c r="AF77" s="97"/>
      <c r="AG77" s="90"/>
      <c r="AH77" s="106"/>
    </row>
    <row r="78" spans="18:34" ht="20.100000000000001" customHeight="1" thickBot="1" x14ac:dyDescent="0.3">
      <c r="R78" s="41"/>
      <c r="T78" s="1"/>
      <c r="U78" s="1" t="s">
        <v>164</v>
      </c>
      <c r="AD78" s="103" t="s">
        <v>113</v>
      </c>
      <c r="AE78" s="97"/>
      <c r="AF78" s="97"/>
      <c r="AG78" s="90"/>
      <c r="AH78" s="106"/>
    </row>
    <row r="79" spans="18:34" ht="20.100000000000001" customHeight="1" thickBot="1" x14ac:dyDescent="0.3">
      <c r="R79" s="41"/>
      <c r="T79" s="1"/>
      <c r="U79" s="1" t="s">
        <v>165</v>
      </c>
      <c r="AD79" s="103" t="s">
        <v>110</v>
      </c>
      <c r="AE79" s="97"/>
      <c r="AF79" s="97"/>
      <c r="AG79" s="90"/>
      <c r="AH79" s="106"/>
    </row>
    <row r="80" spans="18:34" ht="20.100000000000001" customHeight="1" thickBot="1" x14ac:dyDescent="0.3">
      <c r="R80" s="41"/>
      <c r="T80" s="1"/>
      <c r="U80" s="1" t="s">
        <v>166</v>
      </c>
      <c r="AD80" s="103" t="s">
        <v>245</v>
      </c>
      <c r="AE80" s="97"/>
      <c r="AF80" s="97"/>
      <c r="AG80" s="90"/>
      <c r="AH80" s="106"/>
    </row>
    <row r="81" spans="18:34" ht="20.100000000000001" customHeight="1" thickBot="1" x14ac:dyDescent="0.3">
      <c r="R81" s="41"/>
      <c r="T81" s="1"/>
      <c r="U81" s="1" t="s">
        <v>167</v>
      </c>
      <c r="AD81" s="103" t="s">
        <v>246</v>
      </c>
      <c r="AE81" s="97"/>
      <c r="AF81" s="97"/>
      <c r="AG81" s="90"/>
      <c r="AH81" s="106"/>
    </row>
    <row r="82" spans="18:34" ht="20.100000000000001" customHeight="1" thickBot="1" x14ac:dyDescent="0.3">
      <c r="R82" s="41"/>
      <c r="T82" s="1"/>
      <c r="U82" s="1" t="s">
        <v>168</v>
      </c>
      <c r="AD82" s="103" t="s">
        <v>112</v>
      </c>
      <c r="AE82" s="97"/>
      <c r="AF82" s="97"/>
      <c r="AG82" s="90"/>
      <c r="AH82" s="106"/>
    </row>
    <row r="83" spans="18:34" ht="20.100000000000001" customHeight="1" thickBot="1" x14ac:dyDescent="0.3">
      <c r="R83" s="41"/>
      <c r="T83" s="1"/>
      <c r="AD83" s="101"/>
      <c r="AE83" s="97"/>
      <c r="AF83" s="97"/>
      <c r="AG83" s="90"/>
      <c r="AH83" s="106"/>
    </row>
    <row r="84" spans="18:34" ht="20.100000000000001" customHeight="1" thickBot="1" x14ac:dyDescent="0.3">
      <c r="AD84" s="101"/>
      <c r="AE84" s="90"/>
      <c r="AF84" s="90"/>
      <c r="AG84" s="90"/>
      <c r="AH84" s="106"/>
    </row>
    <row r="85" spans="18:34" ht="20.100000000000001" customHeight="1" thickBot="1" x14ac:dyDescent="0.3">
      <c r="AD85" s="101"/>
      <c r="AE85" s="90"/>
      <c r="AF85" s="90"/>
      <c r="AG85" s="90"/>
      <c r="AH85" s="106"/>
    </row>
    <row r="86" spans="18:34" ht="20.100000000000001" customHeight="1" thickBot="1" x14ac:dyDescent="0.3">
      <c r="AD86" s="101"/>
      <c r="AE86" s="90"/>
      <c r="AF86" s="90"/>
      <c r="AG86" s="90"/>
      <c r="AH86" s="106"/>
    </row>
    <row r="87" spans="18:34" ht="20.100000000000001" customHeight="1" thickBot="1" x14ac:dyDescent="0.3">
      <c r="U87" s="1" t="s">
        <v>169</v>
      </c>
      <c r="AD87" s="101"/>
      <c r="AE87" s="90"/>
      <c r="AF87" s="90"/>
      <c r="AG87" s="90"/>
      <c r="AH87" s="106"/>
    </row>
    <row r="88" spans="18:34" ht="20.100000000000001" customHeight="1" thickBot="1" x14ac:dyDescent="0.3">
      <c r="AD88" s="101"/>
      <c r="AE88" s="90"/>
      <c r="AF88" s="90"/>
      <c r="AG88" s="90"/>
      <c r="AH88" s="106"/>
    </row>
    <row r="89" spans="18:34" ht="20.100000000000001" customHeight="1" thickBot="1" x14ac:dyDescent="0.3">
      <c r="U89" s="1" t="s">
        <v>132</v>
      </c>
      <c r="AD89" s="101"/>
      <c r="AE89" s="100"/>
      <c r="AF89" s="90"/>
      <c r="AG89" s="90"/>
      <c r="AH89" s="106"/>
    </row>
    <row r="90" spans="18:34" ht="20.100000000000001" customHeight="1" thickBot="1" x14ac:dyDescent="0.3">
      <c r="U90" s="1" t="s">
        <v>149</v>
      </c>
      <c r="AD90" s="101"/>
      <c r="AE90" s="97"/>
      <c r="AF90" s="90"/>
      <c r="AG90" s="90"/>
      <c r="AH90" s="106"/>
    </row>
    <row r="91" spans="18:34" ht="20.100000000000001" customHeight="1" thickBot="1" x14ac:dyDescent="0.3">
      <c r="U91" s="1" t="s">
        <v>134</v>
      </c>
      <c r="AD91" s="101"/>
      <c r="AE91" s="97"/>
      <c r="AF91" s="100"/>
      <c r="AG91" s="90"/>
      <c r="AH91" s="106"/>
    </row>
    <row r="92" spans="18:34" ht="20.100000000000001" customHeight="1" thickBot="1" x14ac:dyDescent="0.3">
      <c r="U92" s="1" t="s">
        <v>170</v>
      </c>
      <c r="AD92" s="101"/>
      <c r="AE92" s="97"/>
      <c r="AF92" s="90"/>
      <c r="AG92" s="90"/>
      <c r="AH92" s="106"/>
    </row>
    <row r="93" spans="18:34" ht="20.100000000000001" customHeight="1" thickBot="1" x14ac:dyDescent="0.3">
      <c r="U93" s="1" t="s">
        <v>171</v>
      </c>
      <c r="AD93" s="101"/>
      <c r="AE93" s="90"/>
      <c r="AF93" s="90"/>
      <c r="AG93" s="90"/>
      <c r="AH93" s="106"/>
    </row>
    <row r="94" spans="18:34" ht="20.100000000000001" customHeight="1" thickBot="1" x14ac:dyDescent="0.3">
      <c r="U94" s="1" t="s">
        <v>137</v>
      </c>
      <c r="AD94" s="101"/>
      <c r="AE94" s="90"/>
      <c r="AF94" s="90"/>
      <c r="AG94" s="90"/>
      <c r="AH94" s="106"/>
    </row>
    <row r="95" spans="18:34" ht="20.100000000000001" customHeight="1" thickBot="1" x14ac:dyDescent="0.3">
      <c r="U95" s="1" t="s">
        <v>172</v>
      </c>
      <c r="AD95" s="101"/>
      <c r="AE95" s="90"/>
      <c r="AF95" s="90"/>
      <c r="AG95" s="90"/>
      <c r="AH95" s="106"/>
    </row>
    <row r="96" spans="18:34" ht="20.100000000000001" customHeight="1" thickBot="1" x14ac:dyDescent="0.3">
      <c r="U96" s="1" t="s">
        <v>173</v>
      </c>
      <c r="AD96" s="101"/>
      <c r="AE96" s="100"/>
      <c r="AF96" s="100"/>
      <c r="AG96" s="90"/>
      <c r="AH96" s="106"/>
    </row>
    <row r="97" spans="21:34" ht="20.100000000000001" customHeight="1" thickBot="1" x14ac:dyDescent="0.3">
      <c r="U97" s="1" t="s">
        <v>140</v>
      </c>
      <c r="AD97" s="101"/>
      <c r="AE97" s="97"/>
      <c r="AF97" s="97"/>
      <c r="AG97" s="90"/>
      <c r="AH97" s="106"/>
    </row>
    <row r="98" spans="21:34" ht="20.100000000000001" customHeight="1" thickBot="1" x14ac:dyDescent="0.3">
      <c r="U98" s="1" t="s">
        <v>152</v>
      </c>
      <c r="AD98" s="101"/>
      <c r="AE98" s="97"/>
      <c r="AF98" s="97"/>
      <c r="AG98" s="90"/>
      <c r="AH98" s="106"/>
    </row>
    <row r="99" spans="21:34" ht="20.100000000000001" customHeight="1" thickBot="1" x14ac:dyDescent="0.3">
      <c r="U99" s="1" t="s">
        <v>142</v>
      </c>
      <c r="AD99" s="101"/>
      <c r="AE99" s="97"/>
      <c r="AF99" s="97"/>
      <c r="AG99" s="90"/>
      <c r="AH99" s="106"/>
    </row>
    <row r="100" spans="21:34" ht="20.100000000000001" customHeight="1" thickBot="1" x14ac:dyDescent="0.3">
      <c r="U100" s="1" t="s">
        <v>174</v>
      </c>
      <c r="AD100" s="101"/>
      <c r="AE100" s="97"/>
      <c r="AF100" s="97"/>
      <c r="AG100" s="90"/>
      <c r="AH100" s="106"/>
    </row>
    <row r="101" spans="21:34" ht="20.100000000000001" customHeight="1" thickBot="1" x14ac:dyDescent="0.3">
      <c r="U101" s="1" t="s">
        <v>175</v>
      </c>
      <c r="AD101" s="101"/>
      <c r="AE101" s="97"/>
      <c r="AF101" s="97"/>
      <c r="AG101" s="90"/>
      <c r="AH101" s="106"/>
    </row>
    <row r="102" spans="21:34" ht="20.100000000000001" customHeight="1" thickBot="1" x14ac:dyDescent="0.3">
      <c r="U102" s="1" t="s">
        <v>145</v>
      </c>
      <c r="AD102" s="101"/>
      <c r="AE102" s="97"/>
      <c r="AF102" s="97"/>
      <c r="AG102" s="90"/>
      <c r="AH102" s="106"/>
    </row>
    <row r="103" spans="21:34" ht="20.100000000000001" customHeight="1" thickBot="1" x14ac:dyDescent="0.3">
      <c r="U103" s="1" t="s">
        <v>176</v>
      </c>
      <c r="AD103" s="101"/>
      <c r="AE103" s="97"/>
      <c r="AF103" s="97"/>
      <c r="AG103" s="90"/>
      <c r="AH103" s="106"/>
    </row>
    <row r="104" spans="21:34" ht="20.100000000000001" customHeight="1" thickBot="1" x14ac:dyDescent="0.3">
      <c r="U104" s="1" t="s">
        <v>177</v>
      </c>
      <c r="AD104" s="101"/>
      <c r="AE104" s="97"/>
      <c r="AF104" s="97"/>
      <c r="AG104" s="90"/>
      <c r="AH104" s="106"/>
    </row>
    <row r="105" spans="21:34" ht="20.100000000000001" customHeight="1" thickBot="1" x14ac:dyDescent="0.3">
      <c r="U105" s="1" t="s">
        <v>158</v>
      </c>
      <c r="AD105" s="101"/>
      <c r="AE105" s="97"/>
      <c r="AF105" s="97"/>
      <c r="AG105" s="90"/>
      <c r="AH105" s="106"/>
    </row>
    <row r="106" spans="21:34" ht="20.100000000000001" customHeight="1" thickBot="1" x14ac:dyDescent="0.3">
      <c r="U106" s="1" t="s">
        <v>178</v>
      </c>
      <c r="AD106" s="101"/>
      <c r="AE106" s="97"/>
      <c r="AF106" s="97"/>
      <c r="AG106" s="90"/>
      <c r="AH106" s="106"/>
    </row>
    <row r="107" spans="21:34" ht="20.100000000000001" customHeight="1" thickBot="1" x14ac:dyDescent="0.3">
      <c r="U107" s="1" t="s">
        <v>179</v>
      </c>
      <c r="AD107" s="101"/>
      <c r="AE107" s="97"/>
      <c r="AF107" s="97"/>
      <c r="AG107" s="90"/>
      <c r="AH107" s="106"/>
    </row>
    <row r="108" spans="21:34" ht="20.100000000000001" customHeight="1" thickBot="1" x14ac:dyDescent="0.3">
      <c r="U108" s="1" t="s">
        <v>160</v>
      </c>
      <c r="AD108" s="101"/>
      <c r="AE108" s="97"/>
      <c r="AF108" s="97"/>
      <c r="AG108" s="90"/>
      <c r="AH108" s="106"/>
    </row>
    <row r="109" spans="21:34" ht="20.100000000000001" customHeight="1" thickBot="1" x14ac:dyDescent="0.3">
      <c r="U109" s="1" t="s">
        <v>159</v>
      </c>
      <c r="AD109" s="101"/>
      <c r="AE109" s="97"/>
      <c r="AF109" s="97"/>
      <c r="AG109" s="90"/>
      <c r="AH109" s="106"/>
    </row>
    <row r="110" spans="21:34" ht="20.100000000000001" customHeight="1" thickBot="1" x14ac:dyDescent="0.3">
      <c r="U110" s="1" t="s">
        <v>163</v>
      </c>
      <c r="AD110" s="101"/>
      <c r="AE110" s="97"/>
      <c r="AF110" s="97"/>
      <c r="AG110" s="90"/>
      <c r="AH110" s="106"/>
    </row>
    <row r="111" spans="21:34" ht="20.100000000000001" customHeight="1" thickBot="1" x14ac:dyDescent="0.3">
      <c r="U111" s="1" t="s">
        <v>180</v>
      </c>
      <c r="AD111" s="101"/>
      <c r="AE111" s="97"/>
      <c r="AF111" s="97"/>
      <c r="AG111" s="90"/>
      <c r="AH111" s="106"/>
    </row>
    <row r="112" spans="21:34" ht="20.100000000000001" customHeight="1" thickBot="1" x14ac:dyDescent="0.3">
      <c r="U112" s="1" t="s">
        <v>181</v>
      </c>
      <c r="AD112" s="101"/>
      <c r="AE112" s="90"/>
      <c r="AF112" s="90"/>
      <c r="AG112" s="90"/>
      <c r="AH112" s="106"/>
    </row>
    <row r="113" spans="21:34" ht="20.100000000000001" customHeight="1" thickBot="1" x14ac:dyDescent="0.3">
      <c r="U113" s="1" t="s">
        <v>166</v>
      </c>
      <c r="AD113" s="101"/>
      <c r="AE113" s="90"/>
      <c r="AF113" s="90"/>
      <c r="AG113" s="90"/>
      <c r="AH113" s="106"/>
    </row>
    <row r="114" spans="21:34" ht="20.100000000000001" customHeight="1" thickBot="1" x14ac:dyDescent="0.3">
      <c r="U114" s="1" t="s">
        <v>182</v>
      </c>
      <c r="AD114" s="99"/>
      <c r="AE114" s="90"/>
      <c r="AF114" s="90"/>
      <c r="AG114" s="90"/>
      <c r="AH114" s="106"/>
    </row>
    <row r="115" spans="21:34" ht="20.100000000000001" customHeight="1" thickBot="1" x14ac:dyDescent="0.3">
      <c r="U115" s="1" t="s">
        <v>183</v>
      </c>
      <c r="AD115" s="99"/>
      <c r="AE115" s="90"/>
      <c r="AF115" s="90"/>
      <c r="AG115" s="90"/>
      <c r="AH115" s="106"/>
    </row>
    <row r="116" spans="21:34" ht="20.100000000000001" customHeight="1" thickBot="1" x14ac:dyDescent="0.3">
      <c r="U116" s="1" t="s">
        <v>184</v>
      </c>
      <c r="AD116" s="99"/>
      <c r="AE116" s="90"/>
      <c r="AF116" s="90"/>
      <c r="AG116" s="90"/>
      <c r="AH116" s="106"/>
    </row>
    <row r="117" spans="21:34" ht="20.100000000000001" customHeight="1" thickBot="1" x14ac:dyDescent="0.3">
      <c r="U117" s="1" t="s">
        <v>185</v>
      </c>
      <c r="AD117" s="99"/>
      <c r="AE117" s="90"/>
      <c r="AF117" s="90"/>
      <c r="AG117" s="90"/>
      <c r="AH117" s="106"/>
    </row>
    <row r="118" spans="21:34" ht="20.100000000000001" customHeight="1" thickBot="1" x14ac:dyDescent="0.3">
      <c r="U118" s="1" t="s">
        <v>186</v>
      </c>
      <c r="AD118" s="99"/>
      <c r="AE118" s="90"/>
      <c r="AF118" s="90"/>
      <c r="AG118" s="90"/>
      <c r="AH118" s="106"/>
    </row>
    <row r="119" spans="21:34" ht="20.100000000000001" customHeight="1" thickBot="1" x14ac:dyDescent="0.3">
      <c r="U119" s="1" t="s">
        <v>187</v>
      </c>
      <c r="AD119" s="99"/>
      <c r="AE119" s="90"/>
      <c r="AF119" s="90"/>
      <c r="AG119" s="90"/>
      <c r="AH119" s="106"/>
    </row>
    <row r="120" spans="21:34" ht="20.100000000000001" customHeight="1" thickBot="1" x14ac:dyDescent="0.3">
      <c r="U120" s="1" t="s">
        <v>188</v>
      </c>
      <c r="AD120" s="99"/>
      <c r="AE120" s="90"/>
      <c r="AF120" s="90"/>
      <c r="AG120" s="90"/>
      <c r="AH120" s="106"/>
    </row>
    <row r="121" spans="21:34" ht="20.100000000000001" customHeight="1" thickBot="1" x14ac:dyDescent="0.3">
      <c r="U121" s="1" t="s">
        <v>189</v>
      </c>
      <c r="AD121" s="99"/>
      <c r="AE121" s="90"/>
      <c r="AF121" s="90"/>
      <c r="AG121" s="90"/>
      <c r="AH121" s="106"/>
    </row>
    <row r="122" spans="21:34" ht="20.100000000000001" customHeight="1" thickBot="1" x14ac:dyDescent="0.3">
      <c r="U122" s="1" t="s">
        <v>190</v>
      </c>
      <c r="AD122" s="99"/>
      <c r="AE122" s="90"/>
      <c r="AF122" s="90"/>
      <c r="AG122" s="90"/>
      <c r="AH122" s="106"/>
    </row>
    <row r="123" spans="21:34" ht="20.100000000000001" customHeight="1" thickBot="1" x14ac:dyDescent="0.3">
      <c r="U123" s="1" t="s">
        <v>191</v>
      </c>
      <c r="AD123" s="99"/>
      <c r="AE123" s="90"/>
      <c r="AF123" s="90"/>
      <c r="AG123" s="90"/>
      <c r="AH123" s="106"/>
    </row>
    <row r="124" spans="21:34" ht="20.100000000000001" customHeight="1" thickBot="1" x14ac:dyDescent="0.3">
      <c r="U124" s="1" t="s">
        <v>192</v>
      </c>
      <c r="AD124" s="99"/>
      <c r="AE124" s="90"/>
      <c r="AF124" s="90"/>
      <c r="AG124" s="90"/>
      <c r="AH124" s="106"/>
    </row>
    <row r="125" spans="21:34" ht="20.100000000000001" customHeight="1" thickBot="1" x14ac:dyDescent="0.3">
      <c r="U125" s="1" t="s">
        <v>193</v>
      </c>
      <c r="AD125" s="99"/>
      <c r="AE125" s="90"/>
      <c r="AF125" s="90"/>
      <c r="AG125" s="90"/>
      <c r="AH125" s="106"/>
    </row>
    <row r="126" spans="21:34" ht="20.100000000000001" customHeight="1" thickBot="1" x14ac:dyDescent="0.3">
      <c r="U126" s="1" t="s">
        <v>194</v>
      </c>
      <c r="AD126" s="99"/>
      <c r="AE126" s="90"/>
      <c r="AF126" s="90"/>
      <c r="AG126" s="90"/>
      <c r="AH126" s="106"/>
    </row>
    <row r="127" spans="21:34" ht="20.100000000000001" customHeight="1" thickBot="1" x14ac:dyDescent="0.3">
      <c r="U127" s="1" t="s">
        <v>195</v>
      </c>
      <c r="AD127" s="99"/>
      <c r="AE127" s="90"/>
      <c r="AF127" s="90"/>
      <c r="AG127" s="90"/>
      <c r="AH127" s="106"/>
    </row>
    <row r="128" spans="21:34" ht="20.100000000000001" customHeight="1" thickBot="1" x14ac:dyDescent="0.3">
      <c r="U128" s="1" t="s">
        <v>196</v>
      </c>
      <c r="AD128" s="99"/>
      <c r="AE128" s="90"/>
      <c r="AF128" s="90"/>
      <c r="AG128" s="90"/>
      <c r="AH128" s="106"/>
    </row>
    <row r="129" spans="21:34" ht="20.100000000000001" customHeight="1" thickBot="1" x14ac:dyDescent="0.3">
      <c r="AD129" s="99"/>
      <c r="AE129" s="90"/>
      <c r="AF129" s="90"/>
      <c r="AG129" s="90"/>
      <c r="AH129" s="106"/>
    </row>
    <row r="130" spans="21:34" ht="20.100000000000001" customHeight="1" x14ac:dyDescent="0.25">
      <c r="AD130" s="90"/>
      <c r="AE130" s="90"/>
      <c r="AF130" s="90"/>
      <c r="AG130" s="90"/>
      <c r="AH130" s="106"/>
    </row>
    <row r="131" spans="21:34" ht="20.100000000000001" customHeight="1" x14ac:dyDescent="0.25">
      <c r="AD131" s="90"/>
      <c r="AE131" s="90"/>
      <c r="AF131" s="90"/>
      <c r="AG131" s="90"/>
      <c r="AH131" s="106"/>
    </row>
    <row r="132" spans="21:34" ht="20.100000000000001" customHeight="1" x14ac:dyDescent="0.25">
      <c r="U132" s="1" t="s">
        <v>197</v>
      </c>
      <c r="AD132" s="90"/>
      <c r="AE132" s="90"/>
      <c r="AF132" s="90"/>
      <c r="AG132" s="90"/>
      <c r="AH132" s="106"/>
    </row>
    <row r="133" spans="21:34" ht="20.100000000000001" customHeight="1" x14ac:dyDescent="0.25">
      <c r="AD133" s="90"/>
      <c r="AE133" s="90"/>
      <c r="AF133" s="90"/>
      <c r="AG133" s="90"/>
      <c r="AH133" s="106"/>
    </row>
    <row r="134" spans="21:34" ht="20.100000000000001" customHeight="1" x14ac:dyDescent="0.25">
      <c r="U134" s="1" t="s">
        <v>132</v>
      </c>
      <c r="AD134" s="90"/>
      <c r="AE134" s="90"/>
      <c r="AF134" s="90"/>
      <c r="AG134" s="90"/>
      <c r="AH134" s="106"/>
    </row>
    <row r="135" spans="21:34" ht="20.100000000000001" customHeight="1" x14ac:dyDescent="0.25">
      <c r="U135" s="1" t="s">
        <v>198</v>
      </c>
      <c r="AD135" s="90"/>
      <c r="AE135" s="90"/>
      <c r="AF135" s="90"/>
      <c r="AG135" s="90"/>
      <c r="AH135" s="106"/>
    </row>
    <row r="136" spans="21:34" ht="20.100000000000001" customHeight="1" x14ac:dyDescent="0.25">
      <c r="U136" s="1" t="s">
        <v>134</v>
      </c>
      <c r="AD136" s="90"/>
      <c r="AE136" s="90"/>
      <c r="AF136" s="90"/>
      <c r="AG136" s="90"/>
      <c r="AH136" s="106"/>
    </row>
    <row r="137" spans="21:34" ht="20.100000000000001" customHeight="1" x14ac:dyDescent="0.25">
      <c r="U137" s="1" t="s">
        <v>199</v>
      </c>
      <c r="AD137" s="90"/>
      <c r="AE137" s="90"/>
      <c r="AF137" s="90"/>
      <c r="AG137" s="90"/>
      <c r="AH137" s="106"/>
    </row>
    <row r="138" spans="21:34" ht="20.100000000000001" customHeight="1" x14ac:dyDescent="0.25">
      <c r="U138" s="1" t="s">
        <v>200</v>
      </c>
      <c r="AD138" s="90"/>
      <c r="AE138" s="90"/>
      <c r="AF138" s="90"/>
      <c r="AG138" s="90"/>
      <c r="AH138" s="106"/>
    </row>
    <row r="139" spans="21:34" ht="20.100000000000001" customHeight="1" x14ac:dyDescent="0.25">
      <c r="U139" s="1" t="s">
        <v>137</v>
      </c>
      <c r="AD139" s="90"/>
      <c r="AE139" s="90"/>
      <c r="AF139" s="90"/>
      <c r="AG139" s="90"/>
      <c r="AH139" s="106"/>
    </row>
    <row r="140" spans="21:34" ht="20.100000000000001" customHeight="1" x14ac:dyDescent="0.25">
      <c r="U140" s="1" t="s">
        <v>201</v>
      </c>
      <c r="AD140" s="90"/>
      <c r="AE140" s="90"/>
      <c r="AF140" s="90"/>
      <c r="AG140" s="90"/>
      <c r="AH140" s="106"/>
    </row>
    <row r="141" spans="21:34" ht="20.100000000000001" customHeight="1" x14ac:dyDescent="0.25">
      <c r="U141" s="1" t="s">
        <v>202</v>
      </c>
      <c r="AD141" s="90"/>
      <c r="AE141" s="90"/>
      <c r="AF141" s="90"/>
      <c r="AG141" s="90"/>
      <c r="AH141" s="106"/>
    </row>
    <row r="142" spans="21:34" ht="20.100000000000001" customHeight="1" x14ac:dyDescent="0.25">
      <c r="U142" s="1" t="s">
        <v>140</v>
      </c>
      <c r="AD142" s="90"/>
      <c r="AE142" s="90"/>
      <c r="AF142" s="90"/>
      <c r="AG142" s="90"/>
      <c r="AH142" s="106"/>
    </row>
    <row r="143" spans="21:34" ht="20.100000000000001" customHeight="1" x14ac:dyDescent="0.25">
      <c r="U143" s="1" t="s">
        <v>203</v>
      </c>
      <c r="AD143" s="90"/>
      <c r="AE143" s="90"/>
      <c r="AF143" s="90"/>
      <c r="AG143" s="90"/>
      <c r="AH143" s="106"/>
    </row>
    <row r="144" spans="21:34" ht="20.100000000000001" customHeight="1" x14ac:dyDescent="0.25">
      <c r="U144" s="1" t="s">
        <v>205</v>
      </c>
      <c r="AD144" s="90"/>
      <c r="AE144" s="90"/>
      <c r="AF144" s="90"/>
      <c r="AG144" s="90"/>
      <c r="AH144" s="106"/>
    </row>
    <row r="145" spans="21:34" ht="20.100000000000001" customHeight="1" x14ac:dyDescent="0.25">
      <c r="U145" s="1" t="s">
        <v>142</v>
      </c>
      <c r="AD145" s="90"/>
      <c r="AE145" s="90"/>
      <c r="AF145" s="90"/>
      <c r="AG145" s="90"/>
      <c r="AH145" s="106"/>
    </row>
    <row r="146" spans="21:34" ht="20.100000000000001" customHeight="1" x14ac:dyDescent="0.25">
      <c r="U146" s="1" t="s">
        <v>204</v>
      </c>
      <c r="AD146" s="90"/>
      <c r="AE146" s="90"/>
      <c r="AF146" s="90"/>
      <c r="AG146" s="90"/>
      <c r="AH146" s="106"/>
    </row>
    <row r="147" spans="21:34" ht="20.100000000000001" customHeight="1" x14ac:dyDescent="0.25">
      <c r="U147" s="1" t="s">
        <v>206</v>
      </c>
      <c r="AD147" s="90"/>
      <c r="AE147" s="90"/>
      <c r="AF147" s="90"/>
      <c r="AG147" s="90"/>
      <c r="AH147" s="106"/>
    </row>
    <row r="148" spans="21:34" ht="20.100000000000001" customHeight="1" x14ac:dyDescent="0.25">
      <c r="U148" s="1" t="s">
        <v>207</v>
      </c>
      <c r="AD148" s="90"/>
      <c r="AE148" s="90"/>
      <c r="AF148" s="90"/>
      <c r="AG148" s="90"/>
      <c r="AH148" s="106"/>
    </row>
    <row r="149" spans="21:34" ht="20.100000000000001" customHeight="1" x14ac:dyDescent="0.25">
      <c r="U149" s="1" t="s">
        <v>145</v>
      </c>
      <c r="AD149" s="90"/>
      <c r="AE149" s="90"/>
      <c r="AF149" s="90"/>
      <c r="AG149" s="90"/>
      <c r="AH149" s="106"/>
    </row>
    <row r="150" spans="21:34" ht="20.100000000000001" customHeight="1" x14ac:dyDescent="0.25">
      <c r="U150" s="1" t="s">
        <v>208</v>
      </c>
      <c r="AD150" s="90"/>
      <c r="AE150" s="90"/>
      <c r="AF150" s="90"/>
      <c r="AG150" s="90"/>
      <c r="AH150" s="106"/>
    </row>
    <row r="151" spans="21:34" ht="20.100000000000001" customHeight="1" x14ac:dyDescent="0.25">
      <c r="U151" s="1" t="s">
        <v>209</v>
      </c>
      <c r="AD151" s="90"/>
      <c r="AE151" s="90"/>
      <c r="AF151" s="90"/>
      <c r="AG151" s="90"/>
      <c r="AH151" s="106"/>
    </row>
    <row r="152" spans="21:34" ht="20.100000000000001" customHeight="1" x14ac:dyDescent="0.25">
      <c r="U152" s="1" t="s">
        <v>210</v>
      </c>
      <c r="AD152" s="90"/>
      <c r="AE152" s="90"/>
      <c r="AF152" s="90"/>
      <c r="AG152" s="90"/>
      <c r="AH152" s="106"/>
    </row>
    <row r="153" spans="21:34" ht="20.100000000000001" customHeight="1" x14ac:dyDescent="0.25">
      <c r="U153" s="1" t="s">
        <v>158</v>
      </c>
      <c r="AD153" s="90"/>
      <c r="AE153" s="90"/>
      <c r="AF153" s="90"/>
      <c r="AG153" s="90"/>
      <c r="AH153" s="106"/>
    </row>
    <row r="154" spans="21:34" ht="20.100000000000001" customHeight="1" x14ac:dyDescent="0.25">
      <c r="U154" s="1" t="s">
        <v>211</v>
      </c>
      <c r="AD154" s="90"/>
      <c r="AE154" s="90"/>
      <c r="AF154" s="90"/>
      <c r="AG154" s="90"/>
      <c r="AH154" s="106"/>
    </row>
    <row r="155" spans="21:34" ht="20.100000000000001" customHeight="1" x14ac:dyDescent="0.25">
      <c r="U155" s="1" t="s">
        <v>212</v>
      </c>
      <c r="AD155" s="90"/>
      <c r="AE155" s="90"/>
      <c r="AF155" s="90"/>
      <c r="AG155" s="90"/>
      <c r="AH155" s="106"/>
    </row>
    <row r="156" spans="21:34" ht="20.100000000000001" customHeight="1" x14ac:dyDescent="0.25">
      <c r="U156" s="1" t="s">
        <v>214</v>
      </c>
      <c r="AD156" s="90"/>
      <c r="AE156" s="90"/>
      <c r="AF156" s="90"/>
      <c r="AG156" s="90"/>
      <c r="AH156" s="106"/>
    </row>
    <row r="157" spans="21:34" ht="20.100000000000001" customHeight="1" x14ac:dyDescent="0.25">
      <c r="U157" s="1" t="s">
        <v>160</v>
      </c>
      <c r="AD157" s="90"/>
      <c r="AE157" s="90"/>
      <c r="AF157" s="90"/>
      <c r="AG157" s="90"/>
      <c r="AH157" s="106"/>
    </row>
    <row r="158" spans="21:34" ht="20.100000000000001" customHeight="1" x14ac:dyDescent="0.25">
      <c r="U158" s="1" t="s">
        <v>213</v>
      </c>
      <c r="AD158" s="90"/>
      <c r="AE158" s="90"/>
      <c r="AF158" s="90"/>
      <c r="AG158" s="90"/>
      <c r="AH158" s="106"/>
    </row>
    <row r="159" spans="21:34" ht="20.100000000000001" customHeight="1" x14ac:dyDescent="0.25">
      <c r="U159" s="1" t="s">
        <v>215</v>
      </c>
      <c r="AD159" s="90"/>
      <c r="AE159" s="90"/>
      <c r="AF159" s="90"/>
      <c r="AG159" s="90"/>
      <c r="AH159" s="106"/>
    </row>
    <row r="160" spans="21:34" ht="20.100000000000001" customHeight="1" x14ac:dyDescent="0.25">
      <c r="AD160" s="90"/>
      <c r="AE160" s="90"/>
      <c r="AF160" s="90"/>
      <c r="AG160" s="90"/>
      <c r="AH160" s="106"/>
    </row>
    <row r="161" spans="21:34" ht="20.100000000000001" customHeight="1" x14ac:dyDescent="0.25">
      <c r="AD161" s="90"/>
      <c r="AE161" s="90"/>
      <c r="AF161" s="90"/>
      <c r="AG161" s="90"/>
      <c r="AH161" s="106"/>
    </row>
    <row r="162" spans="21:34" ht="20.100000000000001" customHeight="1" x14ac:dyDescent="0.25">
      <c r="AD162" s="90"/>
      <c r="AE162" s="90"/>
      <c r="AF162" s="90"/>
      <c r="AG162" s="90"/>
      <c r="AH162" s="106"/>
    </row>
    <row r="163" spans="21:34" ht="20.100000000000001" customHeight="1" x14ac:dyDescent="0.25">
      <c r="U163" s="1" t="s">
        <v>216</v>
      </c>
      <c r="AD163" s="90"/>
      <c r="AE163" s="90"/>
      <c r="AF163" s="90"/>
      <c r="AG163" s="90"/>
      <c r="AH163" s="106"/>
    </row>
    <row r="164" spans="21:34" ht="20.100000000000001" customHeight="1" x14ac:dyDescent="0.25">
      <c r="U164" s="1" t="s">
        <v>132</v>
      </c>
      <c r="AD164" s="90"/>
      <c r="AE164" s="90"/>
      <c r="AF164" s="90"/>
      <c r="AG164" s="90"/>
      <c r="AH164" s="106"/>
    </row>
    <row r="165" spans="21:34" ht="20.100000000000001" customHeight="1" x14ac:dyDescent="0.25">
      <c r="U165" s="38" t="s">
        <v>222</v>
      </c>
      <c r="AD165" s="90"/>
      <c r="AE165" s="90"/>
      <c r="AF165" s="90"/>
      <c r="AG165" s="90"/>
      <c r="AH165" s="106"/>
    </row>
    <row r="166" spans="21:34" ht="20.100000000000001" customHeight="1" x14ac:dyDescent="0.25">
      <c r="U166" s="1" t="s">
        <v>134</v>
      </c>
      <c r="AD166" s="90"/>
      <c r="AE166" s="90"/>
      <c r="AF166" s="90"/>
      <c r="AG166" s="90"/>
      <c r="AH166" s="106"/>
    </row>
    <row r="167" spans="21:34" ht="20.100000000000001" customHeight="1" x14ac:dyDescent="0.25">
      <c r="U167" s="1" t="s">
        <v>217</v>
      </c>
      <c r="AD167" s="90"/>
      <c r="AE167" s="90"/>
      <c r="AF167" s="90"/>
      <c r="AG167" s="90"/>
      <c r="AH167" s="106"/>
    </row>
    <row r="168" spans="21:34" ht="20.100000000000001" customHeight="1" x14ac:dyDescent="0.25">
      <c r="U168" s="1" t="s">
        <v>223</v>
      </c>
      <c r="AD168" s="90"/>
      <c r="AE168" s="90"/>
      <c r="AF168" s="90"/>
      <c r="AG168" s="90"/>
      <c r="AH168" s="106"/>
    </row>
    <row r="169" spans="21:34" ht="20.100000000000001" customHeight="1" x14ac:dyDescent="0.25">
      <c r="U169" s="1" t="s">
        <v>137</v>
      </c>
      <c r="AD169" s="90"/>
      <c r="AE169" s="90"/>
      <c r="AF169" s="90"/>
      <c r="AG169" s="90"/>
      <c r="AH169" s="106"/>
    </row>
    <row r="170" spans="21:34" ht="20.100000000000001" customHeight="1" x14ac:dyDescent="0.25">
      <c r="U170" s="1" t="s">
        <v>218</v>
      </c>
      <c r="AD170" s="90"/>
      <c r="AE170" s="90"/>
      <c r="AF170" s="90"/>
      <c r="AG170" s="90"/>
      <c r="AH170" s="106"/>
    </row>
    <row r="171" spans="21:34" ht="20.100000000000001" customHeight="1" x14ac:dyDescent="0.25">
      <c r="U171" s="1" t="s">
        <v>140</v>
      </c>
      <c r="AD171" s="90"/>
      <c r="AE171" s="90"/>
      <c r="AF171" s="90"/>
      <c r="AG171" s="90"/>
      <c r="AH171" s="106"/>
    </row>
    <row r="172" spans="21:34" ht="20.100000000000001" customHeight="1" x14ac:dyDescent="0.25">
      <c r="U172" s="1" t="s">
        <v>219</v>
      </c>
      <c r="AD172" s="90"/>
      <c r="AE172" s="90"/>
      <c r="AF172" s="90"/>
      <c r="AG172" s="90"/>
      <c r="AH172" s="106"/>
    </row>
    <row r="173" spans="21:34" ht="20.100000000000001" customHeight="1" x14ac:dyDescent="0.25">
      <c r="U173" s="1" t="s">
        <v>221</v>
      </c>
      <c r="AD173" s="90"/>
      <c r="AE173" s="90"/>
      <c r="AF173" s="90"/>
      <c r="AG173" s="90"/>
      <c r="AH173" s="106"/>
    </row>
    <row r="174" spans="21:34" ht="20.100000000000001" customHeight="1" x14ac:dyDescent="0.25">
      <c r="U174" s="1" t="s">
        <v>142</v>
      </c>
      <c r="AD174" s="90"/>
      <c r="AE174" s="90"/>
      <c r="AF174" s="90"/>
      <c r="AG174" s="90"/>
      <c r="AH174" s="106"/>
    </row>
    <row r="175" spans="21:34" ht="20.100000000000001" customHeight="1" x14ac:dyDescent="0.25">
      <c r="U175" s="1" t="s">
        <v>220</v>
      </c>
      <c r="AD175" s="90"/>
      <c r="AE175" s="90"/>
      <c r="AF175" s="90"/>
      <c r="AG175" s="90"/>
      <c r="AH175" s="106"/>
    </row>
    <row r="176" spans="21:34" ht="20.100000000000001" customHeight="1" x14ac:dyDescent="0.25">
      <c r="U176" s="1" t="s">
        <v>224</v>
      </c>
      <c r="AD176" s="90"/>
      <c r="AE176" s="90"/>
      <c r="AF176" s="90"/>
      <c r="AG176" s="90"/>
      <c r="AH176" s="106"/>
    </row>
    <row r="177" spans="30:34" ht="20.100000000000001" customHeight="1" x14ac:dyDescent="0.25">
      <c r="AD177" s="90"/>
      <c r="AE177" s="90"/>
      <c r="AF177" s="90"/>
      <c r="AG177" s="90"/>
      <c r="AH177" s="106"/>
    </row>
    <row r="178" spans="30:34" ht="20.100000000000001" customHeight="1" x14ac:dyDescent="0.25">
      <c r="AD178" s="90"/>
      <c r="AE178" s="90"/>
      <c r="AF178" s="90"/>
      <c r="AG178" s="90"/>
      <c r="AH178" s="106"/>
    </row>
  </sheetData>
  <sheetProtection password="88DB" sheet="1" objects="1" scenarios="1"/>
  <protectedRanges>
    <protectedRange sqref="F51:K53" name="Intervalo11"/>
    <protectedRange sqref="F51:K53" name="Intervalo9"/>
    <protectedRange sqref="H50:K53 F51:G53" name="Intervalo7"/>
    <protectedRange sqref="F51:K53" name="Intervalo8"/>
    <protectedRange sqref="F50:K53" name="Intervalo10"/>
    <protectedRange sqref="C52:D52" name="Intervalo4"/>
    <protectedRange sqref="S19:S47 S49:S50 R48:S48 R19:R48" name="Intervalo3"/>
    <protectedRange sqref="D19:E48 G19:H48" name="Intervalo2"/>
    <protectedRange sqref="E6:E10 M9:O9" name="Intervalo1"/>
    <protectedRange sqref="K19:L48" name="Intervalo5"/>
    <protectedRange sqref="N19:N48" name="Intervalo6"/>
  </protectedRanges>
  <sortState ref="AG3:AG24">
    <sortCondition ref="AG24"/>
  </sortState>
  <mergeCells count="83">
    <mergeCell ref="O43:O48"/>
    <mergeCell ref="P43:P48"/>
    <mergeCell ref="Q43:Q48"/>
    <mergeCell ref="L36:L42"/>
    <mergeCell ref="M36:M42"/>
    <mergeCell ref="N36:N42"/>
    <mergeCell ref="M43:M48"/>
    <mergeCell ref="N43:N48"/>
    <mergeCell ref="J43:J48"/>
    <mergeCell ref="K43:K48"/>
    <mergeCell ref="L43:L48"/>
    <mergeCell ref="Q29:Q35"/>
    <mergeCell ref="O36:O42"/>
    <mergeCell ref="P36:P42"/>
    <mergeCell ref="Q36:Q42"/>
    <mergeCell ref="J29:J35"/>
    <mergeCell ref="K29:K35"/>
    <mergeCell ref="L29:L35"/>
    <mergeCell ref="M29:M35"/>
    <mergeCell ref="N29:N35"/>
    <mergeCell ref="O29:O35"/>
    <mergeCell ref="P29:P35"/>
    <mergeCell ref="J36:J42"/>
    <mergeCell ref="K36:K42"/>
    <mergeCell ref="O19:O21"/>
    <mergeCell ref="P19:P21"/>
    <mergeCell ref="Q19:Q21"/>
    <mergeCell ref="J22:J28"/>
    <mergeCell ref="K22:K28"/>
    <mergeCell ref="L22:L28"/>
    <mergeCell ref="M22:M28"/>
    <mergeCell ref="N22:N28"/>
    <mergeCell ref="J19:J21"/>
    <mergeCell ref="K19:K21"/>
    <mergeCell ref="L19:L21"/>
    <mergeCell ref="M19:M21"/>
    <mergeCell ref="N19:N21"/>
    <mergeCell ref="O22:O28"/>
    <mergeCell ref="P22:P28"/>
    <mergeCell ref="Q22:Q28"/>
    <mergeCell ref="B14:B18"/>
    <mergeCell ref="E11:J11"/>
    <mergeCell ref="K14:N14"/>
    <mergeCell ref="G15:G18"/>
    <mergeCell ref="H15:H18"/>
    <mergeCell ref="C14:C18"/>
    <mergeCell ref="L15:L18"/>
    <mergeCell ref="K15:K18"/>
    <mergeCell ref="I15:I18"/>
    <mergeCell ref="J15:J18"/>
    <mergeCell ref="N15:N18"/>
    <mergeCell ref="E15:E18"/>
    <mergeCell ref="F15:F18"/>
    <mergeCell ref="B2:R3"/>
    <mergeCell ref="B4:R5"/>
    <mergeCell ref="B11:D11"/>
    <mergeCell ref="M15:M18"/>
    <mergeCell ref="O14:O18"/>
    <mergeCell ref="E6:F6"/>
    <mergeCell ref="B8:C8"/>
    <mergeCell ref="E8:J8"/>
    <mergeCell ref="B9:C9"/>
    <mergeCell ref="E9:J9"/>
    <mergeCell ref="E10:J10"/>
    <mergeCell ref="P6:R6"/>
    <mergeCell ref="B7:C7"/>
    <mergeCell ref="E7:M7"/>
    <mergeCell ref="F50:K50"/>
    <mergeCell ref="F51:K53"/>
    <mergeCell ref="G55:L58"/>
    <mergeCell ref="T17:T18"/>
    <mergeCell ref="P56:Q56"/>
    <mergeCell ref="P53:Q53"/>
    <mergeCell ref="P57:Q57"/>
    <mergeCell ref="M49:O50"/>
    <mergeCell ref="M51:O52"/>
    <mergeCell ref="R14:R18"/>
    <mergeCell ref="P14:Q14"/>
    <mergeCell ref="P15:P18"/>
    <mergeCell ref="Q15:Q18"/>
    <mergeCell ref="D14:J14"/>
    <mergeCell ref="C50:D51"/>
    <mergeCell ref="D15:D18"/>
  </mergeCells>
  <conditionalFormatting sqref="T19:T50 B19:H48 R19:R48">
    <cfRule type="containsText" dxfId="4" priority="23" operator="containsText" text="domingo">
      <formula>NOT(ISERROR(SEARCH("domingo",B19)))</formula>
    </cfRule>
    <cfRule type="containsText" dxfId="3" priority="24" operator="containsText" text="sábado">
      <formula>NOT(ISERROR(SEARCH("sábado",B19)))</formula>
    </cfRule>
  </conditionalFormatting>
  <conditionalFormatting sqref="I19:I48">
    <cfRule type="containsText" dxfId="2" priority="11" operator="containsText" text="sábado">
      <formula>NOT(ISERROR(SEARCH("sábado",I19)))</formula>
    </cfRule>
    <cfRule type="containsText" dxfId="1" priority="12" operator="containsText" text="domingo">
      <formula>NOT(ISERROR(SEARCH("domingo",I19)))</formula>
    </cfRule>
    <cfRule type="expression" dxfId="0" priority="13" stopIfTrue="1">
      <formula>R19="Ponto Facultativo - Meio Período"</formula>
    </cfRule>
  </conditionalFormatting>
  <dataValidations count="6">
    <dataValidation type="list" allowBlank="1" showInputMessage="1" showErrorMessage="1" sqref="C52">
      <formula1>$U$27:$U$29</formula1>
    </dataValidation>
    <dataValidation type="list" allowBlank="1" showInputMessage="1" showErrorMessage="1" sqref="N9:O9">
      <formula1>$AG$2:$AG$12</formula1>
    </dataValidation>
    <dataValidation type="time" allowBlank="1" showInputMessage="1" showErrorMessage="1" prompt="Inserir aqui apenas a quantidade de horas de sobreaviso CONVOCADO e CUMPRIDO!" sqref="K19">
      <formula1>0</formula1>
      <formula2>$U$25</formula2>
    </dataValidation>
    <dataValidation allowBlank="1" showInputMessage="1" showErrorMessage="1" prompt="Em caso de não convocação oficial, é necessário LIQUIDAR o saldo informado na coluna anterior para que não produza débitos para o servidor!" sqref="N19"/>
    <dataValidation type="list" allowBlank="1" showInputMessage="1" showErrorMessage="1" sqref="S19:S50 R19:R48">
      <formula1>$AH$1:$AH$27</formula1>
    </dataValidation>
    <dataValidation type="time" operator="greaterThan" allowBlank="1" showInputMessage="1" showErrorMessage="1" sqref="G19:G48">
      <formula1>E19</formula1>
    </dataValidation>
  </dataValidations>
  <pageMargins left="0.51181102362204722" right="0.51181102362204722" top="0.78740157480314965" bottom="0.78740157480314965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2017-11-08T12:57:36Z</cp:lastPrinted>
  <dcterms:created xsi:type="dcterms:W3CDTF">2014-01-06T19:04:30Z</dcterms:created>
  <dcterms:modified xsi:type="dcterms:W3CDTF">2023-10-02T14:11:42Z</dcterms:modified>
</cp:coreProperties>
</file>